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240" yWindow="105" windowWidth="14805" windowHeight="8010" activeTab="1"/>
  </bookViews>
  <sheets>
    <sheet name="cesta " sheetId="1" r:id="rId1"/>
    <sheet name="fekalna kanalizacija" sheetId="2" r:id="rId2"/>
    <sheet name="vodovod" sheetId="3" r:id="rId3"/>
    <sheet name="javna razsvetljava" sheetId="4" r:id="rId4"/>
    <sheet name="rekapitulacija" sheetId="5" r:id="rId5"/>
  </sheets>
  <calcPr calcId="125725"/>
</workbook>
</file>

<file path=xl/calcChain.xml><?xml version="1.0" encoding="utf-8"?>
<calcChain xmlns="http://schemas.openxmlformats.org/spreadsheetml/2006/main">
  <c r="F60" i="3"/>
  <c r="F189"/>
  <c r="F188"/>
  <c r="F162"/>
  <c r="F161"/>
  <c r="F318"/>
  <c r="F157"/>
  <c r="F140"/>
  <c r="F316"/>
  <c r="F313"/>
  <c r="F310"/>
  <c r="F307"/>
  <c r="F304"/>
  <c r="F294"/>
  <c r="E296" s="1"/>
  <c r="F296" s="1"/>
  <c r="F298" s="1"/>
  <c r="F58" s="1"/>
  <c r="F291"/>
  <c r="F288"/>
  <c r="F285"/>
  <c r="F282"/>
  <c r="F279"/>
  <c r="F276"/>
  <c r="F273"/>
  <c r="F270"/>
  <c r="F267"/>
  <c r="F264"/>
  <c r="F261"/>
  <c r="F259"/>
  <c r="F257"/>
  <c r="F252"/>
  <c r="F250"/>
  <c r="F248"/>
  <c r="F244"/>
  <c r="F242"/>
  <c r="F240"/>
  <c r="F235"/>
  <c r="F232"/>
  <c r="F229"/>
  <c r="F226"/>
  <c r="F223"/>
  <c r="F220"/>
  <c r="F217"/>
  <c r="F212"/>
  <c r="F210"/>
  <c r="F208"/>
  <c r="F206"/>
  <c r="F204"/>
  <c r="F202"/>
  <c r="F198"/>
  <c r="F179"/>
  <c r="F176"/>
  <c r="F173"/>
  <c r="F170"/>
  <c r="F155"/>
  <c r="F153"/>
  <c r="F151"/>
  <c r="F149"/>
  <c r="F147"/>
  <c r="F138"/>
  <c r="F135"/>
  <c r="F132"/>
  <c r="F129"/>
  <c r="F126"/>
  <c r="F123"/>
  <c r="F120"/>
  <c r="F117"/>
  <c r="F114"/>
  <c r="F111"/>
  <c r="F100"/>
  <c r="F97"/>
  <c r="F94"/>
  <c r="F91"/>
  <c r="F88"/>
  <c r="F102" s="1"/>
  <c r="F160" s="1"/>
  <c r="F187" s="1"/>
  <c r="F85"/>
  <c r="E181" l="1"/>
  <c r="F181" s="1"/>
  <c r="F183" s="1"/>
  <c r="F190" s="1"/>
  <c r="F193" s="1"/>
  <c r="F56" s="1"/>
  <c r="F62" s="1"/>
  <c r="F18" s="1"/>
  <c r="H97" i="4"/>
  <c r="H95"/>
  <c r="H92"/>
  <c r="H84"/>
  <c r="H82"/>
  <c r="H72"/>
  <c r="H68"/>
  <c r="H65"/>
  <c r="H62"/>
  <c r="H59"/>
  <c r="H57"/>
  <c r="H55"/>
  <c r="H54"/>
  <c r="H51"/>
  <c r="H48"/>
  <c r="H38"/>
  <c r="H34"/>
  <c r="H31"/>
  <c r="H25"/>
  <c r="H20"/>
  <c r="H9"/>
  <c r="H7"/>
  <c r="H5"/>
  <c r="F22" i="3" l="1"/>
  <c r="F24" s="1"/>
  <c r="G16" i="5"/>
  <c r="H118" i="4"/>
  <c r="G12" i="5" s="1"/>
  <c r="H119" i="4" l="1"/>
  <c r="H121" s="1"/>
  <c r="H73" i="2" l="1"/>
  <c r="H62"/>
  <c r="H60"/>
  <c r="H58"/>
  <c r="H56"/>
  <c r="H49"/>
  <c r="H51" s="1"/>
  <c r="H75" s="1"/>
  <c r="F39"/>
  <c r="H39" s="1"/>
  <c r="H37"/>
  <c r="H35"/>
  <c r="H33"/>
  <c r="H31"/>
  <c r="H29"/>
  <c r="H27"/>
  <c r="H25"/>
  <c r="H19"/>
  <c r="F19"/>
  <c r="H13"/>
  <c r="H11"/>
  <c r="H9"/>
  <c r="H21" s="1"/>
  <c r="H69" s="1"/>
  <c r="H64" l="1"/>
  <c r="H77" s="1"/>
  <c r="H45"/>
  <c r="H71" s="1"/>
  <c r="H79" l="1"/>
  <c r="H81" s="1"/>
  <c r="G8" i="5" s="1"/>
  <c r="H82" i="2" l="1"/>
  <c r="H83" s="1"/>
  <c r="C196" i="1"/>
  <c r="C194"/>
  <c r="G183"/>
  <c r="G181"/>
  <c r="G179"/>
  <c r="G177"/>
  <c r="G171"/>
  <c r="G169"/>
  <c r="G167"/>
  <c r="G165"/>
  <c r="G163"/>
  <c r="G161"/>
  <c r="G159"/>
  <c r="G157"/>
  <c r="G151"/>
  <c r="G149"/>
  <c r="G147"/>
  <c r="E145"/>
  <c r="G145" s="1"/>
  <c r="G143"/>
  <c r="G141"/>
  <c r="G139"/>
  <c r="G137"/>
  <c r="G135"/>
  <c r="G127"/>
  <c r="G125"/>
  <c r="G123"/>
  <c r="G121"/>
  <c r="G119"/>
  <c r="G117"/>
  <c r="G115"/>
  <c r="G113"/>
  <c r="G111"/>
  <c r="G109"/>
  <c r="G107"/>
  <c r="G105"/>
  <c r="G103"/>
  <c r="G101"/>
  <c r="G99"/>
  <c r="G97"/>
  <c r="G95"/>
  <c r="G93"/>
  <c r="G91"/>
  <c r="E89"/>
  <c r="G89" s="1"/>
  <c r="G87"/>
  <c r="G81"/>
  <c r="G79"/>
  <c r="G77"/>
  <c r="G75"/>
  <c r="G73"/>
  <c r="G71"/>
  <c r="E69"/>
  <c r="G69" s="1"/>
  <c r="G67"/>
  <c r="E65"/>
  <c r="G65" s="1"/>
  <c r="G63"/>
  <c r="G61"/>
  <c r="E61"/>
  <c r="G59"/>
  <c r="G57"/>
  <c r="G55"/>
  <c r="E49"/>
  <c r="G49" s="1"/>
  <c r="G47"/>
  <c r="E47"/>
  <c r="E45"/>
  <c r="G45" s="1"/>
  <c r="G43"/>
  <c r="G41"/>
  <c r="G39"/>
  <c r="G37"/>
  <c r="G35"/>
  <c r="G29"/>
  <c r="G27"/>
  <c r="G25"/>
  <c r="G23"/>
  <c r="G21"/>
  <c r="E19"/>
  <c r="G19" s="1"/>
  <c r="E17"/>
  <c r="G17" s="1"/>
  <c r="G15"/>
  <c r="G13"/>
  <c r="G11"/>
  <c r="G9"/>
  <c r="G185" l="1"/>
  <c r="G202" s="1"/>
  <c r="G173"/>
  <c r="G200" s="1"/>
  <c r="G153"/>
  <c r="G198" s="1"/>
  <c r="G131"/>
  <c r="G196" s="1"/>
  <c r="G51"/>
  <c r="G192" s="1"/>
  <c r="G31"/>
  <c r="G190" s="1"/>
  <c r="G83"/>
  <c r="G194" s="1"/>
  <c r="G204" l="1"/>
  <c r="G206" s="1"/>
  <c r="G207" l="1"/>
  <c r="G208" s="1"/>
  <c r="G4" i="5"/>
  <c r="G21" s="1"/>
  <c r="G22" s="1"/>
  <c r="G23" s="1"/>
</calcChain>
</file>

<file path=xl/sharedStrings.xml><?xml version="1.0" encoding="utf-8"?>
<sst xmlns="http://schemas.openxmlformats.org/spreadsheetml/2006/main" count="782" uniqueCount="422">
  <si>
    <t>POPIS DEL S PREDIZMERAMI</t>
  </si>
  <si>
    <t>cesta, pločnik, meteorna kanalizacija</t>
  </si>
  <si>
    <t>Št.</t>
  </si>
  <si>
    <t>Šifra</t>
  </si>
  <si>
    <t>OPIS DELA</t>
  </si>
  <si>
    <t>Enota</t>
  </si>
  <si>
    <t>Količina</t>
  </si>
  <si>
    <t>Cena</t>
  </si>
  <si>
    <t>VREDNOST</t>
  </si>
  <si>
    <t>1.0</t>
  </si>
  <si>
    <t>PREDDELA</t>
  </si>
  <si>
    <t>1</t>
  </si>
  <si>
    <t>Obnovitev in zavarovanje zakoličene trase</t>
  </si>
  <si>
    <t>km</t>
  </si>
  <si>
    <t>2</t>
  </si>
  <si>
    <t>Postavitev in zavarovanje prečnih profilov</t>
  </si>
  <si>
    <t>kos</t>
  </si>
  <si>
    <t>3</t>
  </si>
  <si>
    <t>Rezanje asfalta v deb. do 15 cm</t>
  </si>
  <si>
    <t>m'</t>
  </si>
  <si>
    <t>4</t>
  </si>
  <si>
    <t>Rezkanje asfalta v debelini do 3 cm</t>
  </si>
  <si>
    <t>m2</t>
  </si>
  <si>
    <t>5</t>
  </si>
  <si>
    <t>Rušenje  obst asfalta</t>
  </si>
  <si>
    <t>6</t>
  </si>
  <si>
    <t>Rušenje obstoječih robnikov</t>
  </si>
  <si>
    <t>m</t>
  </si>
  <si>
    <t>7</t>
  </si>
  <si>
    <t>Rušenje obstoječih tlakovanih površin hišnih priključkov</t>
  </si>
  <si>
    <t>8</t>
  </si>
  <si>
    <t>Rušenje in odvoz obstoječe kanalizacije in jaškov (v cesti) na trajno deponijo</t>
  </si>
  <si>
    <t>9</t>
  </si>
  <si>
    <t>Rušenje in odvoz obstoječe JVO ograje na trajno deponijo</t>
  </si>
  <si>
    <t>10</t>
  </si>
  <si>
    <t>Rušenje in odvoz obstoječih  betonskih kanalet na trajno deponijo</t>
  </si>
  <si>
    <t>11</t>
  </si>
  <si>
    <t>Rušenje in odvoz obstoječe vertikalne kanalizacije na trajno deponijo</t>
  </si>
  <si>
    <t>PREDDELA SKUPAJ:</t>
  </si>
  <si>
    <t>2.0</t>
  </si>
  <si>
    <t>ZEMELJSKA DELA</t>
  </si>
  <si>
    <t>Površinski izkopi plodne zemlje (humusa) z odvozom na začasno deponijo</t>
  </si>
  <si>
    <t>m3</t>
  </si>
  <si>
    <t>Široki izkopi lahke zemljine (mešanica starega tampona in zaraščenega terena)</t>
  </si>
  <si>
    <t xml:space="preserve">Vgrajevanje nasipov iz kvalitetnega materiala v debelini 30 cm, izboljšava. Kamniti material, TP63.
           </t>
  </si>
  <si>
    <t xml:space="preserve">Vgrajevanje izkopane  zemlje  iz začasne deponije za zasip
           </t>
  </si>
  <si>
    <t xml:space="preserve">Vgrajevanje izkopane plodne zemlje (humusa) iz začasne deponije z zatravitvijo
           </t>
  </si>
  <si>
    <t>Odvoz in razprostiranje izkopane plodne zemlje (humusa) na trajno deponijo (do 5km)</t>
  </si>
  <si>
    <t>Odvoz in razprostiranje izkopanega materiala  v deponijo (do 5km)</t>
  </si>
  <si>
    <t>Izdelava in valjanje planuma temeljnih tal do potrebne zbitosti in do natančnosti + - 5 cm</t>
  </si>
  <si>
    <t>ZEMELJSKA DELA SKUPAJ :</t>
  </si>
  <si>
    <t>3.0</t>
  </si>
  <si>
    <t xml:space="preserve">VOZIŠČNE KONSTRUKCIJE </t>
  </si>
  <si>
    <t xml:space="preserve">Izdelava nevezane nosilne plasti drobljenca v debelini min 20 cm (tampon)  (po izkazu kubatur) </t>
  </si>
  <si>
    <t>Valjanje tampona planuma do potrebne zbitosti in natančnosti +- 5cm</t>
  </si>
  <si>
    <t>Pobrizg asfalta z bitumensko emulzijo 0,5 kg/m2, 2x</t>
  </si>
  <si>
    <t>Dobava in izdelava bituminiziranega drobljenca iz zmesi zrn 0/22 mm v debelini minimalno 7 cm AC22 base B70/100 A4</t>
  </si>
  <si>
    <t>Dobava in izdelava obrabnozaporne plasti bitumenskega betona iz zmesi zrn 0/8 mm iz karbonatnih kamnin v deb. 3 cm AC8 surf B70/100 A4</t>
  </si>
  <si>
    <t>Dobava in vgradnja dvignjenih robnikov iz cementnega betona s prerezom 15/25 cm</t>
  </si>
  <si>
    <t>Dobava in vgradnja znižanih robnikov iz cementnega betona s prerezom 15/25 cm</t>
  </si>
  <si>
    <t>Dobava in vgradnja dvignjenih robnikov iz cementnega betona s prerezom 8/20 cm</t>
  </si>
  <si>
    <t>Dobava in izdelava obrabnozaporne plasti bitumenskega betona iz zmesi zrn 0/8 mm iz karbonatnih kamnin v deb. 4 cm AC8 surf B70/100 A5 - pločnik</t>
  </si>
  <si>
    <t>Dobava in izdelava obrabnozaporne plasti bitumenskega betona iz zmesi zrn 0/8 mm iz karbonatnih kamnin v deb. 6 cm AC16 surf B70/100 A5 - priključki</t>
  </si>
  <si>
    <t>Dobava in izdelava tlakovane površine (obroba z robnikom 8/20)</t>
  </si>
  <si>
    <t>12</t>
  </si>
  <si>
    <t>Izdelava mulde iz asfalta, širine 0.50m</t>
  </si>
  <si>
    <t>13</t>
  </si>
  <si>
    <t>Izdelava bankine iz drobljenca, širine 0.75m</t>
  </si>
  <si>
    <t>14</t>
  </si>
  <si>
    <t>Izdelava berme iz izkopane zemljine, širine 0.30m</t>
  </si>
  <si>
    <t>VOZIŠČNE KONSTRUKCIJE SKUPAJ:</t>
  </si>
  <si>
    <t>4.0</t>
  </si>
  <si>
    <t>ODVODNJAVANJE</t>
  </si>
  <si>
    <t>Strojni izkop kanalskega rova v lahki zemljini (raščen teren)</t>
  </si>
  <si>
    <t/>
  </si>
  <si>
    <t>Zasip gradbenega jarka z izkopanim materialom v več plasteh po 20cm in komprimacijo do optimalne mere zgostitve. (lahka komprimacijska orodja)</t>
  </si>
  <si>
    <t xml:space="preserve">Izdelava PVC kanalizacijske cevi, vgrajene na podložno plast peska fi 200 mm, SN4                </t>
  </si>
  <si>
    <t>m1</t>
  </si>
  <si>
    <t xml:space="preserve">Izdelava PVC kanalizacijske cevi, vgrajene na podložno plast peska fi 250 mm, SN4               </t>
  </si>
  <si>
    <t xml:space="preserve">Izdelava PVC kanalizacijske cevi, vgrajene na podložno plast peska fi 300 mm, SN4                </t>
  </si>
  <si>
    <t xml:space="preserve">Izdelava PVC kanalizacijske cevi, vgrajene na podložno plast peska fi 400 mm, SN4                </t>
  </si>
  <si>
    <t xml:space="preserve">Izdelava PVC kanalizacijske cevi, vgrajene na podložno plast peska fi 500 mm, SN4           </t>
  </si>
  <si>
    <t xml:space="preserve">Izdelava DK kanalizacijske cevi fi200, na peščeni posteljici             </t>
  </si>
  <si>
    <t xml:space="preserve">Izdelava drenaže midren fi150, na peščeni posteljici             </t>
  </si>
  <si>
    <t>Dobava in montaža tipskega PE cestnega požiralnika fi 45 s stranskim vtokom, peskolovom in litoželeznim pokrovom (125kN), dolžine 1.5m</t>
  </si>
  <si>
    <t>Dobava in montaža tipskega PE cestnega požiralnika fi 45 s čelnim vtokom, peskolovom in litoželezno rešetko (250kN), dolžine 1.5m</t>
  </si>
  <si>
    <t>Dobava in montaža tipskega PE jaška fi 60 z AB prstanom in litoželeznim pokrovom (400kN), dolžine do 1.5m</t>
  </si>
  <si>
    <t>Dobava in montaža tipskega PE jaška fi 80 z AB prstanom in litoželeznim pokrovom (400kN), dolžine do 1.5m</t>
  </si>
  <si>
    <t>Dobava in montaža tipskega PE jaška fi 80 z AB prstanom in litoželeznim pokrovom (400kN), dolžine 1.5-2.0m</t>
  </si>
  <si>
    <t>15</t>
  </si>
  <si>
    <t>Dobava in montaža tipskega PE jaška fi 100 z AB prstanom in litoželeznim pokrovom (400kN), dolžine 1.5-2.0m</t>
  </si>
  <si>
    <t>16</t>
  </si>
  <si>
    <t>Dobava in montaža tipskega PE jaška fi 100 z AB prstanom in litoželeznim pokrovom (400kN), dolžine 2.0-2.5m</t>
  </si>
  <si>
    <t>17</t>
  </si>
  <si>
    <t>Dobava in montaža tipskega PE jaška fi 100 z AB prstanom in litoželeznim pokrovom (400kN), dolžine od 3.0m</t>
  </si>
  <si>
    <t>18</t>
  </si>
  <si>
    <t xml:space="preserve">Fino planiranje dna gradbenega jarka po globinski zakoličbi s točnostjo -+2cm z obveznim komprimiranjem do zbitosti 97% SPP. </t>
  </si>
  <si>
    <t>19</t>
  </si>
  <si>
    <t>Dobava in vgradnja prodca za zasip PVC cevi v debelini 30cm nad cevjo, prodec 32</t>
  </si>
  <si>
    <t>20</t>
  </si>
  <si>
    <t>Dobava in vgradnja drobljenca za zasip PVC cevi v debelini 30cm nad cevjo, D 0/16</t>
  </si>
  <si>
    <t>21</t>
  </si>
  <si>
    <t>Dobava in izdelava peščene posteljice deb. 10 cm za PVC cevi.</t>
  </si>
  <si>
    <t>22</t>
  </si>
  <si>
    <t>Izdelava priključkov požiralnikov na kanalizacijo.</t>
  </si>
  <si>
    <t>ODVODNJAVANJE SKUPAJ:</t>
  </si>
  <si>
    <t>5.0</t>
  </si>
  <si>
    <t>OBRTNIŠKA DELA</t>
  </si>
  <si>
    <t>Strojni kontaktni izkop v lahki zemljini (raščen teren)</t>
  </si>
  <si>
    <t xml:space="preserve">Vgrajevanje nasipov iz kvalitetnega materiala. Kamniti material, TP16/32.
           </t>
  </si>
  <si>
    <t>Dobava in vgraditev betona C25/30 za oporni zid</t>
  </si>
  <si>
    <t>Dobava in vgraditev naravnega neobdelanega kamna za oporni zid</t>
  </si>
  <si>
    <t>Dobava in vgraditev betonske kanalete za zajetje površinskih vod za zidom</t>
  </si>
  <si>
    <t xml:space="preserve">Enostransko opaženje iz žaganega lesa.       </t>
  </si>
  <si>
    <t xml:space="preserve">Dobava in vgradnja PVC cevi fi100 za izcednice             </t>
  </si>
  <si>
    <t>Dobava in vgradnja žične ograje na zidu, s vsemi pritrdilnimi elementi</t>
  </si>
  <si>
    <t>OBRTNIŠKA DELA:</t>
  </si>
  <si>
    <t>6.0</t>
  </si>
  <si>
    <t>OPREMA CESTE</t>
  </si>
  <si>
    <t>Izdelava druge tankoslojne označbe na vozišču, ročno z enokomponentno belo barvo - prehod za pešce, stop črta, zaporna površina</t>
  </si>
  <si>
    <t>Izdelava tankoslojne vzdolžne označbe na vozišču z enokomponentno belo barvo,  strojno, debelina plasti suhe snovi 250 mikrometra, širina črte 10 cm</t>
  </si>
  <si>
    <t>Izdelava temelja iz cementnega betona MB 10, dolžina 80 cm fi 20 cm</t>
  </si>
  <si>
    <t>Dobava in vgraditev stebriča za prometni znak iz vroče cinkane jeklene cevi fi 51 mm, dolžina 3600 mm</t>
  </si>
  <si>
    <t>Dobava in pritrditev osmerokotnega prometnega znaka, podloga iz aluminijaste pločevine, znak z  odsevno folijo 2.vrste, a=90cm</t>
  </si>
  <si>
    <t>Dobava in pritrditev okroglega prometnega znaka, podloga iz aluminijaste pločevine, znak z  odsevno folijo 2.vrste, fi60</t>
  </si>
  <si>
    <t>Dobava in pritrditev kvadratnega prometnega znaka, podloga iz aluminijaste pločevine, znak z  odsevno folijo 2.vrste, 600x600</t>
  </si>
  <si>
    <t>Zavarovanje gradbišča z delno zaporo cestišča z vso vizuelno in svetlobno označbo</t>
  </si>
  <si>
    <t>pav</t>
  </si>
  <si>
    <t>OPREMA SKUPAJ:</t>
  </si>
  <si>
    <t>7.0</t>
  </si>
  <si>
    <t>TUJE STORITVE</t>
  </si>
  <si>
    <t>78 111</t>
  </si>
  <si>
    <t>Projektantski nadzor</t>
  </si>
  <si>
    <t>ur</t>
  </si>
  <si>
    <t>Geomehanski nadzor</t>
  </si>
  <si>
    <t>Izravnava obstoječega zidu z dodatnim betoniranjem in izkopom (obstoječi zidovi, ocenjeno 50m)</t>
  </si>
  <si>
    <t>Izdelava PID dokumentacije</t>
  </si>
  <si>
    <t>TUJE STORITVE SKUPAJ:</t>
  </si>
  <si>
    <t xml:space="preserve">REKAPITULACIJA </t>
  </si>
  <si>
    <t>NEPREDVIDENA DELA 5%</t>
  </si>
  <si>
    <t>SKUPAJ :</t>
  </si>
  <si>
    <t>DDV 22%</t>
  </si>
  <si>
    <t>VSE SKUPAJ :</t>
  </si>
  <si>
    <t>ZA FEKALNO KANALIZACIJO</t>
  </si>
  <si>
    <t>Zavarovanje gradbišča med samo gradnjo z vso potrebno signalizacijo in varnostno zaščito za katero mora izvajalec gradbenih del izdelati poseben elaborat za potrebe organizacije gradbišča.V elaboratu morajo biti zajeti vsi posegi v smislu zagotavljenja  varnosti pri gradbenem delu. Dela naj se opravijo v skladu s pogoji upravljalecev ceste.</t>
  </si>
  <si>
    <t>Zakoličba, trasna in višinska navezava količkov in zavarovanje</t>
  </si>
  <si>
    <t>Označba in zavarovanje obstoječih komunalnih vodov. Obračun se izvrši  po količinah vpisanih v knjigo obračunskih v izmer</t>
  </si>
  <si>
    <t>ocenjeno</t>
  </si>
  <si>
    <t>Sondažni izkopi za ugotovitev in preverjanje obstoječih komunalnih vodov. Obračun se izvrši po količinah vpisanih v knjigo obračunskih izmer</t>
  </si>
  <si>
    <t>Rušenje in odvoz obstoječe fekalne kanalizacije in jaškov (izven ceste)na trajno deponijo</t>
  </si>
  <si>
    <t>Površinski izkopi plodne zemlje (humusa)</t>
  </si>
  <si>
    <t xml:space="preserve">Strojni izkop gradbenega jarka v lahki zemljini (III.-IV.kategorija) z nakladanjem in odvozom na začasno deponijo do 3 km. Izkop gradbenega jarka za potrebe vgradnje cevi mora biti širine min. 0,90 m; globina do 2 m
</t>
  </si>
  <si>
    <t xml:space="preserve">Ročno planiranje in strojno utrjevanje dna gradbenega jarka s komprimiranjem do zbitosti 95 % SPP,  po globinski zakoličbi nivelete s toč. +-2cm
</t>
  </si>
  <si>
    <t xml:space="preserve">Dobava in vgraditev peščenega materiala za peščeno posteljico (0-8 mm) s komprimacijo do zbitosti 95 % SPP, po globinski zakoličbi nivelete in izravnavo do točnosti +-0,5 cm
</t>
  </si>
  <si>
    <t xml:space="preserve">Zasip cevi v coni cevovoda v plasti 30 cm na temenom cevi z materialom granulacije 0-16  mm, ter strojno komprimacijo do zbitosti 95 % SPP z lahkim komprimacijskim sredstvom.
</t>
  </si>
  <si>
    <t xml:space="preserve">Zasip cevi nad cono cevovoda v plasteh 20-30 cm z izkopanim materialom iz začasne deponije s komprimacijo. Stopnja zbitosti je večja ali enaka  zbitosti 95 % SPP.
</t>
  </si>
  <si>
    <t>Strojno nakladanje izkopanega materiala na kamion in odvoz na trajno deponijo vključno s stroški deponije.</t>
  </si>
  <si>
    <t>Črpanje vode iz gradbene jame med izvajanjem prevezav ter drugih del na kanalizaciji. Vključno z vsemi pomožnimi deli in materiali.</t>
  </si>
  <si>
    <t xml:space="preserve">Vse geomehanske preiskave nosilnosti zemeljskih tal in zasipa gradbene jame morajo biti vključene v ponudbeno ceno za izkope in zasipe gradbenih jam. Preiskave so določene na osnovi predpisov za izvajanje takšnih zemeljskih del.
</t>
  </si>
  <si>
    <t>HIŠNI PRIKLJUČKI</t>
  </si>
  <si>
    <t xml:space="preserve">Izvedba hišnega priključka hp,    Vključuje tudi dobavo in montažo PVC DN 150 SN8 kanalizacijske cevi s prirobnico, reducirom ali kolenom.  Po končanih delih se  površine povrnejo v predvideno stanje. Poseg do 1m na novo zemljiško parcelo. (dolžina do 5m)
</t>
  </si>
  <si>
    <t xml:space="preserve"> </t>
  </si>
  <si>
    <t>HIŠNI PRIKLJUČKI SKUPAJ</t>
  </si>
  <si>
    <t>Strokovni nadzor upravljalca</t>
  </si>
  <si>
    <t>Izdelava PID</t>
  </si>
  <si>
    <t>KANALIZACIJA</t>
  </si>
  <si>
    <t>SKUPNA REKAPITULACIJA STROŠKOV ZA CEVOVOD</t>
  </si>
  <si>
    <t>I.</t>
  </si>
  <si>
    <t>CEVOVOD CANKARJEVA in JURČIČEVA</t>
  </si>
  <si>
    <t>SKUPAJ</t>
  </si>
  <si>
    <t>REKAPITULACIJA   STROŠKOV ZA CEVOVOD</t>
  </si>
  <si>
    <t>1.</t>
  </si>
  <si>
    <t xml:space="preserve">GRADBENA DELA </t>
  </si>
  <si>
    <t>2.</t>
  </si>
  <si>
    <t>MONTAŽNA DELA</t>
  </si>
  <si>
    <t>3.</t>
  </si>
  <si>
    <t>ZAKLJUČNA DELA</t>
  </si>
  <si>
    <t>1. GRADBENA DELA   ZA CEVOVOD</t>
  </si>
  <si>
    <t>Šifra postavke</t>
  </si>
  <si>
    <t>Opis postavke</t>
  </si>
  <si>
    <t>Cena na enoto</t>
  </si>
  <si>
    <t>Skupaj  brez ddv</t>
  </si>
  <si>
    <t>1.1</t>
  </si>
  <si>
    <t>1.1.1</t>
  </si>
  <si>
    <t>Priprava gradbišča z vsemi potrebnimi deli in materiali.</t>
  </si>
  <si>
    <t>1.1.2</t>
  </si>
  <si>
    <t>Zakoličba  obstoječih komunalnih vodov in zaščita teh vodov in nadzor nad izvedbo križanj.</t>
  </si>
  <si>
    <t>1.1.3</t>
  </si>
  <si>
    <t>Postavljanje prečnih profilov iz desk na lesenih količkih z niveliranjem in zapisom oznak.</t>
  </si>
  <si>
    <t>1.1.4</t>
  </si>
  <si>
    <t>Zakoličenje osi cevovoda z niveliranjem ter postavljanjem in zavarovanjem profilov.</t>
  </si>
  <si>
    <t>1.1.5</t>
  </si>
  <si>
    <t>Črpanje vode iz gradbene jame med izvajanjem prevezav ter drugih del na obstoječem vodovodu. Vključno z vsemi pomožnimi deli in materiali.</t>
  </si>
  <si>
    <t>1.1.6</t>
  </si>
  <si>
    <t>Ureditev provizorijev za prehod preko jarka v času gradnje, v skladu s predpisi iz varstva pri delu, z možnostjo prenosa in večkratno uporabo.</t>
  </si>
  <si>
    <t>SKUPAJ   PREDDELA</t>
  </si>
  <si>
    <t>1.2</t>
  </si>
  <si>
    <t>Vsa izkopna dela in transporti izkopnih materialov se obračunajo po prostornini zemljine v raščenem stanju. Vsa nasipna dela se obračunavajo po prostornini zemljine v vgrajenem stanju.</t>
  </si>
  <si>
    <t>1.2.1</t>
  </si>
  <si>
    <t>Strojni izkop jarka s širino dna 0.70 m, globine do 2.0 m, naklon brežin 75° z odmetom na stran.</t>
  </si>
  <si>
    <t>- izkop v terenu I. - IV. Kategorije.</t>
  </si>
  <si>
    <t>m3    I. - IV.kat.</t>
  </si>
  <si>
    <t>1.2.2</t>
  </si>
  <si>
    <t>Dodatek za izkope v mokrem</t>
  </si>
  <si>
    <t>1.2.3</t>
  </si>
  <si>
    <t>Ročni izkop pri križanju z obstoječimi komunalnimi vodi: mednarodni optični kabel, telekom, NN, VN, obstoječi vodovod.</t>
  </si>
  <si>
    <t>1.2.4</t>
  </si>
  <si>
    <t>Fino strojno in ročno planiranje dna jarka po globinski zakoličbi nivelete s toč. +-2 cm.</t>
  </si>
  <si>
    <t>1.2.5</t>
  </si>
  <si>
    <t>1.2.6</t>
  </si>
  <si>
    <t>1.2.7</t>
  </si>
  <si>
    <t>1.2.8</t>
  </si>
  <si>
    <t xml:space="preserve">Dobava in strojni zasip jarka do planuma ceste za cevovod z gramoznim materialom, s strojnim komprimiranjem s težkimi komprimacijskimi sredstvi v plasteh po 20 cm, do zbitosti 95% po Proctorju.                                                           </t>
  </si>
  <si>
    <t>1.2.9</t>
  </si>
  <si>
    <t>Dobava in nasutje gramoznih krogel ob hidrantih in zračnikih za pravilno odtekanje vode iz hidranta po nihovem zapiranju ca 1m3/kom.</t>
  </si>
  <si>
    <t>kom</t>
  </si>
  <si>
    <t>1.2.10</t>
  </si>
  <si>
    <t>Strojni in ročni sondažni izkop pri navezavi na obstoječi vodovod in križanju z obstoječimi komunalnimi vodi: mednarodni optični kabel, telekom, NN, VN, obstoječi vodovod in HP vodovod.</t>
  </si>
  <si>
    <t>SKUPAJ  ZEMELJSKA  DELA</t>
  </si>
  <si>
    <t>1.3</t>
  </si>
  <si>
    <t>ZUNANJA DELA</t>
  </si>
  <si>
    <t>1.3.1</t>
  </si>
  <si>
    <t>Sodelovanje, nadzor nad izvajanjem del pri prekopih za križanje z obstoječimi komunalnimi vodi:</t>
  </si>
  <si>
    <t>-KRS; na mestih križanj</t>
  </si>
  <si>
    <t>-Elektro; na mestih križanj</t>
  </si>
  <si>
    <t>-toplovod; na mestih križanj</t>
  </si>
  <si>
    <t>-vodovod; na mestih križanj</t>
  </si>
  <si>
    <t>-kanalizacija na mestih križanj</t>
  </si>
  <si>
    <t>SKUPAJ  ZUNANJA  DELA</t>
  </si>
  <si>
    <t>POVZETEK STROŠKOV</t>
  </si>
  <si>
    <t>1.1  PREDDELA</t>
  </si>
  <si>
    <t>1.2  ZEMELJSKA DELA</t>
  </si>
  <si>
    <t xml:space="preserve">1.3  ZUNANJA DELA  </t>
  </si>
  <si>
    <t>SKUPAJ  GRADBENA DELA</t>
  </si>
  <si>
    <t>1.4</t>
  </si>
  <si>
    <t>OBJEKTI NA CEVOVODU</t>
  </si>
  <si>
    <t>1.4.1</t>
  </si>
  <si>
    <t>Dobava in vgrajevanje betona C 12/15 v nearmirane konstrukcije; z vsemi pomožnimi deli in prenosi do mesta vgraditve:</t>
  </si>
  <si>
    <t>- za sidrne bloke hidrantov</t>
  </si>
  <si>
    <t>1.4.2</t>
  </si>
  <si>
    <t>Dobava in vgrajevanje montažnih betonskih podložk za cestne kape z vsemi pomožnimi deli in prenosi do mesta vgraditve na končno niveleto ceste.  Za zasune, zračnike in hidrante.</t>
  </si>
  <si>
    <t>1.4.3</t>
  </si>
  <si>
    <t>Obbetoniranje drogov signalnih tablic za označevanje zasunov in hidrantov . Poraba betona do 0,25 m3 po komadu.</t>
  </si>
  <si>
    <t>1.4.4</t>
  </si>
  <si>
    <t>Dobava in vgrajevanje betona C 12/15 v nearmirane konstrukcije; z vsemi pomožnimi deli in prenosi do mesta vgraditve '- za sidrne bloke kolen in T kom 0.25 m3/kom</t>
  </si>
  <si>
    <t>1.4.5</t>
  </si>
  <si>
    <t>Gradbena dela pri navezavi na obstoječi vodovod, vključno s pomožnimi deli za rezanje cev. Upošt. je prekinitev dobave vode, zapora in praznitev cevovoda.</t>
  </si>
  <si>
    <t>SKUPAJ  OBJEKTI NA CEVOVODU</t>
  </si>
  <si>
    <t>1.4  OBJEKTI NA CEVOVODU</t>
  </si>
  <si>
    <t>2. MONTAŽNA DELA</t>
  </si>
  <si>
    <t>2.1</t>
  </si>
  <si>
    <t>2.2</t>
  </si>
  <si>
    <t>FF DN 80/1500</t>
  </si>
  <si>
    <t>FFR DN 100/60</t>
  </si>
  <si>
    <t>N - DN 80</t>
  </si>
  <si>
    <t>T - DN 100/100</t>
  </si>
  <si>
    <t>T - DN 100/80</t>
  </si>
  <si>
    <t>2.3</t>
  </si>
  <si>
    <t>Dobava in montaža armatur, vključno z vsem potrebnim spojnim, tesnilnim in pritrdilnim nerjavečim materialom iz NL GGG 400 z epoksi zaščito minimalne debeline 250 mikronov, PN 16, ISO 2537.</t>
  </si>
  <si>
    <t>EV zasun DN 100 z vgradno garnituro, tipa Hawle E2 ali enakovreden. Klin zasuna zaščiten z EPDM elastomerno gumo. Vreteno zasuna izdelano iz nerjavečega jekla. Tesnenje na vretenu izvedeno  s tesnilom iz NBR. Ustrezati mora standardu SIST EN 1074-2. Pritrditev vgradne garniture na zasun z navojem.</t>
  </si>
  <si>
    <t>EV zasun DN 80 z vgradno garnituro, tipa Hawle E2 ali enakovreden. Klin zasuna zaščiten z EPDM elastomerno gumo. Vreteno zasuna izdelano iz nerjavečega jekla. Tesnenje na vretenu izvedeno  s tesnilom iz NBR. Ustrezati mora standardu SIST EN 1074-2. Pritrditev vgradne garniture na zasun z navojem.</t>
  </si>
  <si>
    <t>Nadzemni hidrant DN 80 , izdelan iz litine EN-GJS-400-15U / inox. Glava hidranta izdelana iz NL z dvema "B" priključkoma opremljenima s slepimi prirobnicami. Hidrant mora imeti izpustno odprtino za iztok stoječe vode. Izdelan in preizkušen po SIST EN 1074-6.</t>
  </si>
  <si>
    <t>Podzemni hidrant DN 80, izdelan iz litine EN-GJS-400-15U / inox. Glava hidranta izdelana iz NL s slepo prirobnico. Hidrant mora imeti izpustno odprtino za iztok stoječe vode. Izdelan in preizkušen po SIST EN 1074-6.</t>
  </si>
  <si>
    <t>Odzračevalna garnitura DN 50, tipa Hawle 992 ali enakovredna, za vgradnjo v zemljo. Delovno območje od 1 - 16 bar. Ustrezati mora standardu SIST EN 10174-4.</t>
  </si>
  <si>
    <t xml:space="preserve">Cestna kapa za zasune, ohišje kape in pokrov iz NL, bitumensko in dodatno protikorozijsko epoxi zaščitena. Pokrov v celoti odstranljiv, s pripadajočimi distančnimi obroči. </t>
  </si>
  <si>
    <t xml:space="preserve">Ovalna cestna kapa - za podzemni hidrant ali odzračevalno garnituro tipa Hawle 211 ali enakovredno, ohišje kape in pokrov iz NL, bitumensko in dodatno protikorozijsko epoxi zaščitena. Pokrov  v   celoti  odstranljiv,  s  pripadajočimi  distančnimi obroči. </t>
  </si>
  <si>
    <t>2.4</t>
  </si>
  <si>
    <t>Dobava, vgradnja spojk iz NL GGG 400, vključno z vsem potrebnim spojnim, tesnilnim in pritrdilnim nerjavečim materialom, ISO 2537. Zatezni obroč iz NL GGG 400, spojka zaščitena s premazom tipa RT 90000RS, debeline  minimalno 200 mikronov.</t>
  </si>
  <si>
    <t>Univerzalna spojka UltraQUICK DN60, tip A ali enakovredna</t>
  </si>
  <si>
    <t>Univerzalna spojka UltraQUICK DN80, tip C ali enakovredna</t>
  </si>
  <si>
    <t>Univerzalna spojka UltraQUICK DN100, tip D ali enakovredna</t>
  </si>
  <si>
    <t>2.5</t>
  </si>
  <si>
    <t>Zaščitna cev JE DN 318x8</t>
  </si>
  <si>
    <t xml:space="preserve">m </t>
  </si>
  <si>
    <t>Drsniki DN 318/100</t>
  </si>
  <si>
    <t>manšete DN 318/100</t>
  </si>
  <si>
    <t>2.6</t>
  </si>
  <si>
    <t>kpl</t>
  </si>
  <si>
    <t>2.7</t>
  </si>
  <si>
    <t>Transportni stoški vsega vodovodnega materiala na gradbišče in transporti  po gradbišču.</t>
  </si>
  <si>
    <t>2.8</t>
  </si>
  <si>
    <t>2.9</t>
  </si>
  <si>
    <t>2.10</t>
  </si>
  <si>
    <t>Dobava in polaganje signalnega traka nad cevovodom.</t>
  </si>
  <si>
    <t>2.11</t>
  </si>
  <si>
    <t>2.12</t>
  </si>
  <si>
    <t>2.13</t>
  </si>
  <si>
    <t>2.14</t>
  </si>
  <si>
    <t xml:space="preserve">Izvedba spremembe režima obratovanja v času del, čiščenje cevi zaradi mašitev,  izvedba provizorija, izvajanje etapnosti, podpiranje komunalnih vodov in podobno. </t>
  </si>
  <si>
    <t>2.15</t>
  </si>
  <si>
    <t>Pripravljalna in zaključna dela montažnih del</t>
  </si>
  <si>
    <t>SKUPAJ MONTAŽNA DELA</t>
  </si>
  <si>
    <t>3.   ZAKLJUČNA DELA</t>
  </si>
  <si>
    <t>3.1</t>
  </si>
  <si>
    <t>Izdelava geodetskega posnetka v Gauss Kruegerjevem koordinatnem sistemu v elektronski obliki in vris v kataster GJI, vključno s potrdilom vrisa.</t>
  </si>
  <si>
    <t>3.2</t>
  </si>
  <si>
    <t>Izdelava geodetskega načrta</t>
  </si>
  <si>
    <t>3.3</t>
  </si>
  <si>
    <t>Upravljalski nadzor med izvedbo.</t>
  </si>
  <si>
    <t xml:space="preserve">ur </t>
  </si>
  <si>
    <t>3.4</t>
  </si>
  <si>
    <t>Projektatski nadzor med izvedbo.</t>
  </si>
  <si>
    <t>3.5</t>
  </si>
  <si>
    <t>Izdelava PID-a v skladu z ZGO-1 in dopolnitvami, ter po zahtevah bodočega upravljalca vodovoda (2x v projektni obliki in in 2x v elektronski obliki).</t>
  </si>
  <si>
    <t>SKUPAJ ZAKLJUČNA DELA</t>
  </si>
  <si>
    <t xml:space="preserve">      POPIS DEL </t>
  </si>
  <si>
    <t>A)</t>
  </si>
  <si>
    <t>Pripravljalna dela</t>
  </si>
  <si>
    <t>01.</t>
  </si>
  <si>
    <t>Trasiranje</t>
  </si>
  <si>
    <t>02.</t>
  </si>
  <si>
    <t>Priprava materiala</t>
  </si>
  <si>
    <t>03.</t>
  </si>
  <si>
    <t>Zavarovanje gradbišča</t>
  </si>
  <si>
    <t>04.</t>
  </si>
  <si>
    <t>Zakoličba KTV, PTT, plin…</t>
  </si>
  <si>
    <t>po potrebi</t>
  </si>
  <si>
    <t>B)</t>
  </si>
  <si>
    <t>Gradbena dela</t>
  </si>
  <si>
    <t>Betonski montažni temelj</t>
  </si>
  <si>
    <t xml:space="preserve">dim.0.7×0.7×1.0 m </t>
  </si>
  <si>
    <t>dobava, izkop in postavitev,komplet z</t>
  </si>
  <si>
    <t>vstavljenimi cevmi fi 50mm za uvod in</t>
  </si>
  <si>
    <t>izvod kablov,ter vgrajenimi 4 pocinkanimi</t>
  </si>
  <si>
    <t>vijaki za pritrditev siderne plošče</t>
  </si>
  <si>
    <t xml:space="preserve">Kombinirani ročno/strojni (30/70%) </t>
  </si>
  <si>
    <t xml:space="preserve">izkop in zasip kabelskega jarka v  </t>
  </si>
  <si>
    <t>(zasip-nabijanje v plasteh po 20 cm)</t>
  </si>
  <si>
    <t>zemljišču III.kat.dim: 0.40 x 0.8 m</t>
  </si>
  <si>
    <t xml:space="preserve">izkop kabelskega jarka v zemljišču </t>
  </si>
  <si>
    <t>III.kat.dim: 0.40 x 1.0 m,obbeto-</t>
  </si>
  <si>
    <t xml:space="preserve">niranje cevi PC-E/110(beton MB10) </t>
  </si>
  <si>
    <t>ter ponovni zasip (nabijanje…)</t>
  </si>
  <si>
    <t>Dobava in polaganje opozorilnega</t>
  </si>
  <si>
    <t xml:space="preserve">traku                   </t>
  </si>
  <si>
    <t xml:space="preserve"> m</t>
  </si>
  <si>
    <t>05.</t>
  </si>
  <si>
    <t>Izdelava kabelske blazine</t>
  </si>
  <si>
    <t>iz mivke ali presejane zemlje</t>
  </si>
  <si>
    <t>za jarek dim: 0.4 x 0.8 m</t>
  </si>
  <si>
    <t>06.</t>
  </si>
  <si>
    <t>Nepredvidena dela (vpis v dnevnik)</t>
  </si>
  <si>
    <t>C)</t>
  </si>
  <si>
    <t>Montažna dela</t>
  </si>
  <si>
    <t>Dobava in montaža</t>
  </si>
  <si>
    <t>tipskih (vroče cinkani) reducirni</t>
  </si>
  <si>
    <t xml:space="preserve">kandelabrov h=7 ,komplet s priključno </t>
  </si>
  <si>
    <t>omarico,varovalko, sponkami in ožičenjem</t>
  </si>
  <si>
    <t>Dobava in montaža sidrne plošče</t>
  </si>
  <si>
    <t>z pocinkanimi vijaki</t>
  </si>
  <si>
    <t>Dobava in polaganje kabla :</t>
  </si>
  <si>
    <t xml:space="preserve"> - NYY-J 4x16mm 0,6/1kV</t>
  </si>
  <si>
    <t xml:space="preserve"> - NYY-J 4x1,5mm 0,6/1kV</t>
  </si>
  <si>
    <t>Dobava in izdelava kabelskih</t>
  </si>
  <si>
    <t>končnikov (povitje) in priključitev</t>
  </si>
  <si>
    <t>Dobava in montaža svetilk kot naprimer:
tip Grah Automotive LSL super 30 s sijalko1xLED-49W/4200 lm, komplet z instalacijo NYM 4×1,5mm2 in priključnim setom ter nosilcem</t>
  </si>
  <si>
    <t>Dobava in polaganje pocinkanega</t>
  </si>
  <si>
    <t>valjanca 25 * 4 mm (Cu vrv 35mm2)</t>
  </si>
  <si>
    <t>07.</t>
  </si>
  <si>
    <t>Dobava in polaganje cevi Stigmaflex</t>
  </si>
  <si>
    <t>fi 110mm</t>
  </si>
  <si>
    <t>08.</t>
  </si>
  <si>
    <t>fi 110mm in obbetoniranje (beton MB10)</t>
  </si>
  <si>
    <t>09.</t>
  </si>
  <si>
    <t>Dobava oz. izvedba priključka</t>
  </si>
  <si>
    <t>ozemljitve na kandelaber</t>
  </si>
  <si>
    <t xml:space="preserve">s P/Y 35 400 V </t>
  </si>
  <si>
    <t>10.</t>
  </si>
  <si>
    <t>Dobava in montaža tipske prostostoječe</t>
  </si>
  <si>
    <t>plastične omarice PMO, dvodelne z</t>
  </si>
  <si>
    <t>dvojnimi vrati tip POL 107/2T;2x500/700/300</t>
  </si>
  <si>
    <t>Schrack komplet z opremo:</t>
  </si>
  <si>
    <t>1 kos števec 230/400V,5-85A</t>
  </si>
  <si>
    <t>1 kos varovalke PK100/3-20A</t>
  </si>
  <si>
    <t>3 kos prenapetostni odvodniki PROTEC B2</t>
  </si>
  <si>
    <t>4 kos vrstne sponke 70mm2</t>
  </si>
  <si>
    <t>drobni material,ključavnice</t>
  </si>
  <si>
    <t>11.</t>
  </si>
  <si>
    <t>Dobava in montaža INOX zastave (3kom)</t>
  </si>
  <si>
    <t>12.</t>
  </si>
  <si>
    <t>D)</t>
  </si>
  <si>
    <t>Zaključna dela</t>
  </si>
  <si>
    <t>Snemanje in izris kabelske</t>
  </si>
  <si>
    <t xml:space="preserve">   trase za kataster           </t>
  </si>
  <si>
    <t xml:space="preserve">          </t>
  </si>
  <si>
    <t>Kontrolne meritve:</t>
  </si>
  <si>
    <t xml:space="preserve">   - osvetljenosti oz. svetlosti</t>
  </si>
  <si>
    <t xml:space="preserve">   - galvanskih stikov</t>
  </si>
  <si>
    <t xml:space="preserve">     ozem.in izol. upor.</t>
  </si>
  <si>
    <t>Izdaja certifikata za svetilke</t>
  </si>
  <si>
    <t>Izdelava  PID  dokumentacije</t>
  </si>
  <si>
    <t>Nadzor nad izvedbo elektro del</t>
  </si>
  <si>
    <t>REKAPITULACIJA JR :</t>
  </si>
  <si>
    <t>E)</t>
  </si>
  <si>
    <t>SKUPAJ (EUR):</t>
  </si>
  <si>
    <t>REKAPITULACIJA CESTE, PLOČNIKA, METEORNE K.</t>
  </si>
  <si>
    <t>REKAPITULACIJA FEKALNE KANALIZACIJE</t>
  </si>
  <si>
    <t>SKUPNA REKAPITULACIJA:</t>
  </si>
  <si>
    <t>REKAPITULACIJA: CEVOVOD - PE 100 d110</t>
  </si>
  <si>
    <t>CANKARJEVA in JURČIČEVA PEHD PE100 D110</t>
  </si>
  <si>
    <t>Dobava in izdelava peščene posteljice iz peska granulacije 0-4 mm za cevovod, s strojnim nabijanjem do 95% po Proctorju in izravnavo do točnosti +-0,5 cm. Debelina peščene posteljice  je 10 cm, vključno z nabavo in dobavo peš.mat.</t>
  </si>
  <si>
    <t>Dobava in izdelava zasipa ob cevi do temena s peskom 0-8 mm, komprimacijo do 95% po Proctorju.</t>
  </si>
  <si>
    <t>Dobava in izdelava zasipa do 30 cm nad cevjo,  s peskom 0 - 8 mm, komprimacijo do 95% po Proctorju.</t>
  </si>
  <si>
    <t>Nabava, dobava, vgardnja cevi PE 100 d110 izdelanih po EN 12201 v skladu s standardom ISO 4427 in SIST ISO 4427. Spajanje z elektrofuzijskim varjenjem za nazivni tlak 10 bar, izdelano po DIN 16963.</t>
  </si>
  <si>
    <t>Dobava in montaža fazonskih kosov iz duktilne litine GGG 400, PN16 v skladu z SIST EN 545:2010, z zunanjo in notranjo epoksi zaščito  min. debeline 250 mikronov, vključno z vsem potrebnim spojnim in pritrdilnim materialom.</t>
  </si>
  <si>
    <t xml:space="preserve">T - DN 100/50 </t>
  </si>
  <si>
    <t>Vgradnja PVC lokov, obojk, končnikov in prirobnic z vsem potrebnim spojnim, tesnilnim in pritrdilnim nerjavečim materialom iz PVC. Spajanje cevovodov se izvede z elektro-difuznim varjenjem z objemkami na kartico.</t>
  </si>
  <si>
    <t>Elgef obojka PE100 d 110</t>
  </si>
  <si>
    <t>Končnik PE100 d 110</t>
  </si>
  <si>
    <t>Elektro-difuzno varjenje</t>
  </si>
  <si>
    <r>
      <t>Vgradnja cevovoda PE 100 d110, L=3m</t>
    </r>
    <r>
      <rPr>
        <vertAlign val="superscript"/>
        <sz val="12"/>
        <rFont val="Arial CE"/>
        <charset val="238"/>
      </rPr>
      <t>1</t>
    </r>
    <r>
      <rPr>
        <sz val="12"/>
        <rFont val="Arial CE"/>
        <family val="2"/>
        <charset val="238"/>
      </rPr>
      <t xml:space="preserve"> , v zaščitno cev JEKLO DN318x8 mm v kompletu z vso potrebno mehanizacijo, deli , tipskimi PE drsniki DN 318/100 in vodotesnimi zaključnimi manšetami DN 318/100-kos 7.</t>
    </r>
  </si>
  <si>
    <t>Priključitev obstoječih hišnih priključkov z navezavo  na novozgrajen cevovod. Kompletno z vsemi materiali, deli, prenosi in transporti. Priključitev se izvede z navrtalno objemko z ventilom – sistem ,,ZAK” ali enakovredno, kpl. z vgradilno garnituro, nastavljivo cestno kapo in podložno ploščo, cca. 5 m  cevi/priključek PE 1" do 5/4" ter cca 5 m zaščitnih cevi PVC d63, ki se jih položi pod vozišči in urejenimi površinami kot zaščito za vodovodne priključke. Planiranje dna jarka, peščena posteljica deb. 10 cm pod cevjo in zasip nad cevjo s peskom deb. 15 cm, zasip jarka z drobnim izkopanim materialom (n.pr.- vrt) oz. zasip jarka s tamponom (v cesti oz. dvorišču). Komplet s tesnilnim materialom. Vključno z povrnitvijo prizadetih površin v obstoječe stanje (asfaltiranje, tlakovci, robniki,...). Izvede upravljavec sistema.</t>
  </si>
  <si>
    <t>Dezinfekcija cevovoda s polnitvijo, kloriranjem in končnim izpiranjem cevovoda. Izvede pooblaščena organizacija</t>
  </si>
  <si>
    <t>Izvedba tlačnega preizkusa vključno s polnitvijo, odzračevanjem in izpiranjem cevovoda. Izvede upravljavec sistema</t>
  </si>
  <si>
    <t>Izvedba mikrobiološke in kemijske analize pitne vode s strani poblaščene organizacije</t>
  </si>
  <si>
    <t>Preizkus hidrantov s strani pooblaščene organizacije. Vključno z izvedbo meritev tlakov na hidrantih pri statični in dinamični obrtemenitvi s strani pooblaščene oganizacije</t>
  </si>
  <si>
    <t>Dobava in montaža drogov s tablicami za označevanje hidrantov in zasunov  po navodilih upravljavca.</t>
  </si>
  <si>
    <t>2.16</t>
  </si>
  <si>
    <t>Izvedba navezav na obstoječe omrežje. Izvede upravljavec sistema</t>
  </si>
  <si>
    <t>2.17</t>
  </si>
  <si>
    <t>Dvakratni prerezi cevovodov ob izvedbi navezave na obstojočo mrežo z zapiranjem vode in obveščanjem potrošnikov o izpadu oskrbe. Izvede upravljavec sistema</t>
  </si>
  <si>
    <t>2.18</t>
  </si>
</sst>
</file>

<file path=xl/styles.xml><?xml version="1.0" encoding="utf-8"?>
<styleSheet xmlns="http://schemas.openxmlformats.org/spreadsheetml/2006/main">
  <numFmts count="3">
    <numFmt numFmtId="164" formatCode="#.##0.00"/>
    <numFmt numFmtId="165" formatCode="0.0"/>
    <numFmt numFmtId="166" formatCode="#,##0.00;[Red]#,##0.00"/>
  </numFmts>
  <fonts count="38">
    <font>
      <sz val="11"/>
      <color theme="1"/>
      <name val="Calibri"/>
      <family val="2"/>
      <scheme val="minor"/>
    </font>
    <font>
      <b/>
      <sz val="14"/>
      <name val="Arial CE"/>
      <family val="2"/>
      <charset val="238"/>
    </font>
    <font>
      <b/>
      <sz val="12"/>
      <name val="Arial CE"/>
      <family val="2"/>
      <charset val="238"/>
    </font>
    <font>
      <b/>
      <sz val="10"/>
      <name val="Arial CE"/>
      <charset val="238"/>
    </font>
    <font>
      <sz val="12"/>
      <name val="Arial CE"/>
      <family val="2"/>
      <charset val="238"/>
    </font>
    <font>
      <sz val="10"/>
      <name val="Arial CE"/>
      <charset val="238"/>
    </font>
    <font>
      <b/>
      <sz val="16"/>
      <name val="Arial CE"/>
      <family val="2"/>
      <charset val="238"/>
    </font>
    <font>
      <sz val="14"/>
      <name val="Arial CE"/>
      <family val="2"/>
      <charset val="238"/>
    </font>
    <font>
      <sz val="10"/>
      <name val="Arial"/>
      <family val="2"/>
      <charset val="238"/>
    </font>
    <font>
      <sz val="10"/>
      <name val="Arial CE"/>
      <family val="2"/>
      <charset val="238"/>
    </font>
    <font>
      <sz val="10"/>
      <name val="Arial"/>
    </font>
    <font>
      <b/>
      <sz val="10"/>
      <name val="Arial CE"/>
      <family val="2"/>
      <charset val="238"/>
    </font>
    <font>
      <sz val="10"/>
      <color indexed="8"/>
      <name val="Arial CE"/>
      <family val="2"/>
      <charset val="238"/>
    </font>
    <font>
      <b/>
      <sz val="14"/>
      <name val="Arial"/>
      <family val="2"/>
      <charset val="238"/>
    </font>
    <font>
      <b/>
      <sz val="13.5"/>
      <name val="Arial"/>
      <family val="2"/>
      <charset val="238"/>
    </font>
    <font>
      <b/>
      <sz val="14"/>
      <name val="Arial CE"/>
      <charset val="238"/>
    </font>
    <font>
      <b/>
      <sz val="14"/>
      <name val="Arial"/>
      <family val="2"/>
    </font>
    <font>
      <b/>
      <sz val="16"/>
      <name val="Arial"/>
      <family val="2"/>
    </font>
    <font>
      <sz val="11"/>
      <name val="Arial CE"/>
      <charset val="238"/>
    </font>
    <font>
      <sz val="8"/>
      <name val="Arial CE"/>
      <family val="2"/>
      <charset val="238"/>
    </font>
    <font>
      <sz val="12"/>
      <name val="Arial"/>
      <family val="2"/>
    </font>
    <font>
      <b/>
      <sz val="14"/>
      <color indexed="8"/>
      <name val="Arial CE"/>
      <family val="2"/>
      <charset val="238"/>
    </font>
    <font>
      <sz val="12"/>
      <color indexed="8"/>
      <name val="Arial CE"/>
      <family val="2"/>
      <charset val="238"/>
    </font>
    <font>
      <sz val="12"/>
      <name val="Arial CE"/>
      <charset val="238"/>
    </font>
    <font>
      <sz val="12"/>
      <color indexed="10"/>
      <name val="Arial CE"/>
      <family val="2"/>
      <charset val="238"/>
    </font>
    <font>
      <b/>
      <sz val="12"/>
      <color indexed="8"/>
      <name val="Arial CE"/>
      <family val="2"/>
      <charset val="238"/>
    </font>
    <font>
      <sz val="14"/>
      <color indexed="8"/>
      <name val="Arial CE"/>
      <family val="2"/>
      <charset val="238"/>
    </font>
    <font>
      <b/>
      <sz val="12"/>
      <name val="Arial"/>
      <family val="2"/>
      <charset val="238"/>
    </font>
    <font>
      <vertAlign val="superscript"/>
      <sz val="12"/>
      <name val="Arial CE"/>
      <charset val="238"/>
    </font>
    <font>
      <sz val="12"/>
      <name val="Arial"/>
      <family val="2"/>
      <charset val="238"/>
    </font>
    <font>
      <sz val="12"/>
      <color indexed="47"/>
      <name val="Arial CE"/>
      <family val="2"/>
      <charset val="238"/>
    </font>
    <font>
      <sz val="11"/>
      <name val="Arial CE"/>
      <family val="2"/>
      <charset val="238"/>
    </font>
    <font>
      <i/>
      <sz val="10"/>
      <name val="Arial"/>
      <family val="2"/>
      <charset val="238"/>
    </font>
    <font>
      <b/>
      <i/>
      <sz val="10"/>
      <name val="Arial"/>
      <family val="2"/>
      <charset val="238"/>
    </font>
    <font>
      <b/>
      <i/>
      <sz val="14"/>
      <name val="Arial"/>
      <family val="2"/>
      <charset val="238"/>
    </font>
    <font>
      <b/>
      <sz val="12"/>
      <color theme="1"/>
      <name val="Arial"/>
      <family val="2"/>
      <charset val="238"/>
    </font>
    <font>
      <b/>
      <sz val="14"/>
      <color theme="1"/>
      <name val="Arial"/>
      <family val="2"/>
      <charset val="238"/>
    </font>
    <font>
      <sz val="10"/>
      <name val="Arial Narrow"/>
      <family val="2"/>
      <charset val="23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8" fillId="0" borderId="0" applyFill="0" applyBorder="0"/>
    <xf numFmtId="0" fontId="10" fillId="0" borderId="0"/>
    <xf numFmtId="0" fontId="10" fillId="0" borderId="0" applyFill="0" applyBorder="0"/>
    <xf numFmtId="0" fontId="18" fillId="0" borderId="0"/>
  </cellStyleXfs>
  <cellXfs count="306">
    <xf numFmtId="0" fontId="0" fillId="0" borderId="0" xfId="0"/>
    <xf numFmtId="0" fontId="2" fillId="0" borderId="0" xfId="0" applyFont="1" applyAlignment="1">
      <alignment horizontal="centerContinuous"/>
    </xf>
    <xf numFmtId="0" fontId="3" fillId="2" borderId="1" xfId="0" applyFont="1" applyFill="1" applyBorder="1" applyAlignment="1">
      <alignment horizontal="center" vertical="center"/>
    </xf>
    <xf numFmtId="0" fontId="0" fillId="0" borderId="0" xfId="0" applyAlignment="1">
      <alignment horizontal="center"/>
    </xf>
    <xf numFmtId="0" fontId="0" fillId="0" borderId="2" xfId="0" applyBorder="1"/>
    <xf numFmtId="49" fontId="4" fillId="0" borderId="3" xfId="0" applyNumberFormat="1" applyFont="1" applyBorder="1" applyAlignment="1">
      <alignment vertical="center"/>
    </xf>
    <xf numFmtId="49" fontId="2" fillId="0" borderId="4" xfId="0" applyNumberFormat="1" applyFont="1" applyBorder="1" applyAlignment="1">
      <alignment vertical="center"/>
    </xf>
    <xf numFmtId="4" fontId="4" fillId="0" borderId="4" xfId="0" applyNumberFormat="1" applyFont="1" applyBorder="1" applyAlignment="1">
      <alignment vertical="center"/>
    </xf>
    <xf numFmtId="4" fontId="4" fillId="0" borderId="7" xfId="0" applyNumberFormat="1" applyFont="1" applyBorder="1" applyAlignment="1">
      <alignment vertical="center"/>
    </xf>
    <xf numFmtId="0" fontId="4" fillId="0" borderId="0" xfId="0" applyFont="1" applyAlignment="1">
      <alignment vertical="center"/>
    </xf>
    <xf numFmtId="49" fontId="0" fillId="0" borderId="8" xfId="0" applyNumberFormat="1" applyBorder="1" applyAlignment="1">
      <alignment vertical="top"/>
    </xf>
    <xf numFmtId="49" fontId="3" fillId="0" borderId="8" xfId="0" applyNumberFormat="1" applyFont="1" applyBorder="1" applyAlignment="1">
      <alignment vertical="top"/>
    </xf>
    <xf numFmtId="49" fontId="3" fillId="0" borderId="8" xfId="0" applyNumberFormat="1" applyFont="1" applyBorder="1" applyAlignment="1">
      <alignment horizontal="left" vertical="top" wrapText="1"/>
    </xf>
    <xf numFmtId="4" fontId="0" fillId="0" borderId="8" xfId="0" applyNumberFormat="1" applyBorder="1"/>
    <xf numFmtId="49" fontId="0" fillId="0" borderId="8" xfId="0" applyNumberFormat="1" applyBorder="1" applyAlignment="1">
      <alignment horizontal="left" vertical="top" wrapText="1"/>
    </xf>
    <xf numFmtId="49" fontId="0" fillId="0" borderId="8" xfId="0" applyNumberFormat="1" applyBorder="1" applyAlignment="1">
      <alignment horizontal="justify" vertical="justify"/>
    </xf>
    <xf numFmtId="49" fontId="0" fillId="0" borderId="3" xfId="0" applyNumberFormat="1" applyBorder="1" applyAlignment="1">
      <alignment vertical="center"/>
    </xf>
    <xf numFmtId="49" fontId="3" fillId="0" borderId="5" xfId="0" applyNumberFormat="1" applyFont="1" applyBorder="1" applyAlignment="1">
      <alignment vertical="center"/>
    </xf>
    <xf numFmtId="49" fontId="3" fillId="0" borderId="9" xfId="0" applyNumberFormat="1" applyFont="1" applyBorder="1" applyAlignment="1">
      <alignment vertical="center"/>
    </xf>
    <xf numFmtId="4" fontId="0" fillId="0" borderId="9" xfId="0" applyNumberFormat="1" applyBorder="1" applyAlignment="1">
      <alignment vertical="center"/>
    </xf>
    <xf numFmtId="4" fontId="0" fillId="0" borderId="6" xfId="0" applyNumberFormat="1" applyBorder="1" applyAlignment="1">
      <alignment vertical="center"/>
    </xf>
    <xf numFmtId="4" fontId="3" fillId="0" borderId="10" xfId="0" applyNumberFormat="1" applyFont="1" applyBorder="1" applyAlignment="1">
      <alignment vertical="center"/>
    </xf>
    <xf numFmtId="0" fontId="0" fillId="0" borderId="0" xfId="0" applyAlignment="1">
      <alignment vertical="center"/>
    </xf>
    <xf numFmtId="49" fontId="0" fillId="0" borderId="0" xfId="0" applyNumberFormat="1" applyBorder="1" applyAlignment="1">
      <alignment vertical="top"/>
    </xf>
    <xf numFmtId="49" fontId="3" fillId="0" borderId="0" xfId="0" applyNumberFormat="1" applyFont="1" applyBorder="1" applyAlignment="1">
      <alignment vertical="top"/>
    </xf>
    <xf numFmtId="49" fontId="0" fillId="0" borderId="0" xfId="0" applyNumberFormat="1" applyBorder="1" applyAlignment="1">
      <alignment horizontal="justify" vertical="justify"/>
    </xf>
    <xf numFmtId="4" fontId="0" fillId="0" borderId="0" xfId="0" applyNumberFormat="1" applyBorder="1"/>
    <xf numFmtId="49" fontId="2" fillId="0" borderId="4" xfId="0" applyNumberFormat="1" applyFont="1" applyBorder="1" applyAlignment="1">
      <alignment horizontal="left" vertical="center"/>
    </xf>
    <xf numFmtId="49" fontId="0" fillId="0" borderId="11" xfId="0" applyNumberFormat="1" applyBorder="1" applyAlignment="1">
      <alignment vertical="top"/>
    </xf>
    <xf numFmtId="49" fontId="0" fillId="0" borderId="11" xfId="0" applyNumberFormat="1" applyBorder="1" applyAlignment="1">
      <alignment horizontal="left" vertical="top" wrapText="1"/>
    </xf>
    <xf numFmtId="4" fontId="0" fillId="0" borderId="11" xfId="0" applyNumberFormat="1" applyBorder="1"/>
    <xf numFmtId="164" fontId="0" fillId="0" borderId="0" xfId="0" applyNumberFormat="1"/>
    <xf numFmtId="4" fontId="0" fillId="0" borderId="12" xfId="0" applyNumberFormat="1" applyBorder="1"/>
    <xf numFmtId="4" fontId="0" fillId="0" borderId="13" xfId="0" applyNumberFormat="1" applyBorder="1"/>
    <xf numFmtId="49" fontId="5" fillId="0" borderId="8" xfId="0" applyNumberFormat="1" applyFont="1" applyBorder="1" applyAlignment="1">
      <alignment vertical="top"/>
    </xf>
    <xf numFmtId="49" fontId="5" fillId="0" borderId="8" xfId="0" applyNumberFormat="1" applyFont="1" applyBorder="1" applyAlignment="1">
      <alignment horizontal="left" vertical="top" wrapText="1"/>
    </xf>
    <xf numFmtId="4" fontId="5" fillId="0" borderId="8" xfId="0" applyNumberFormat="1" applyFont="1" applyBorder="1"/>
    <xf numFmtId="0" fontId="5" fillId="0" borderId="0" xfId="0" applyFont="1"/>
    <xf numFmtId="49" fontId="5" fillId="0" borderId="11" xfId="0" applyNumberFormat="1" applyFont="1" applyBorder="1" applyAlignment="1">
      <alignment vertical="top"/>
    </xf>
    <xf numFmtId="49" fontId="5" fillId="0" borderId="11" xfId="0" applyNumberFormat="1" applyFont="1" applyBorder="1" applyAlignment="1">
      <alignment horizontal="left" vertical="top" wrapText="1"/>
    </xf>
    <xf numFmtId="4" fontId="5" fillId="0" borderId="11" xfId="0" applyNumberFormat="1" applyFont="1" applyBorder="1"/>
    <xf numFmtId="0" fontId="0" fillId="0" borderId="0" xfId="0" applyBorder="1"/>
    <xf numFmtId="0" fontId="0" fillId="0" borderId="0" xfId="0" applyBorder="1" applyAlignment="1">
      <alignment horizontal="centerContinuous"/>
    </xf>
    <xf numFmtId="49" fontId="3" fillId="0" borderId="0" xfId="0" applyNumberFormat="1" applyFont="1" applyBorder="1" applyAlignment="1">
      <alignment horizontal="justify" vertical="justify"/>
    </xf>
    <xf numFmtId="4" fontId="3" fillId="0" borderId="0" xfId="0" applyNumberFormat="1" applyFont="1" applyBorder="1"/>
    <xf numFmtId="0" fontId="6" fillId="0" borderId="0" xfId="0" applyFont="1" applyBorder="1" applyAlignment="1">
      <alignment horizontal="centerContinuous"/>
    </xf>
    <xf numFmtId="0" fontId="0" fillId="0" borderId="14" xfId="0" applyBorder="1"/>
    <xf numFmtId="0" fontId="4" fillId="0" borderId="0" xfId="0" applyFont="1" applyBorder="1"/>
    <xf numFmtId="0" fontId="2" fillId="0" borderId="15" xfId="0" applyFont="1" applyBorder="1"/>
    <xf numFmtId="0" fontId="2" fillId="0" borderId="16" xfId="0" applyFont="1" applyBorder="1"/>
    <xf numFmtId="0" fontId="2" fillId="0" borderId="17" xfId="0" applyFont="1" applyBorder="1"/>
    <xf numFmtId="4" fontId="2" fillId="0" borderId="18" xfId="0" applyNumberFormat="1" applyFont="1" applyBorder="1"/>
    <xf numFmtId="0" fontId="4" fillId="0" borderId="0" xfId="0" applyFont="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0" xfId="0" applyFont="1" applyBorder="1"/>
    <xf numFmtId="0" fontId="2" fillId="0" borderId="13" xfId="0" applyFont="1" applyBorder="1"/>
    <xf numFmtId="4" fontId="2" fillId="0" borderId="24" xfId="0" applyNumberFormat="1" applyFont="1" applyBorder="1"/>
    <xf numFmtId="165" fontId="2" fillId="0" borderId="23" xfId="0" applyNumberFormat="1" applyFont="1" applyBorder="1" applyAlignment="1">
      <alignment horizontal="left"/>
    </xf>
    <xf numFmtId="49" fontId="2" fillId="0" borderId="0" xfId="0" applyNumberFormat="1" applyFont="1" applyBorder="1"/>
    <xf numFmtId="49" fontId="2" fillId="0" borderId="20" xfId="0" applyNumberFormat="1" applyFont="1" applyBorder="1"/>
    <xf numFmtId="0" fontId="4" fillId="0" borderId="0" xfId="0" applyFont="1" applyFill="1"/>
    <xf numFmtId="165" fontId="2" fillId="0" borderId="19" xfId="0" applyNumberFormat="1" applyFont="1" applyBorder="1" applyAlignment="1">
      <alignment horizontal="left"/>
    </xf>
    <xf numFmtId="4" fontId="2" fillId="0" borderId="22" xfId="0" applyNumberFormat="1" applyFont="1" applyBorder="1"/>
    <xf numFmtId="165" fontId="2" fillId="0" borderId="25" xfId="0" applyNumberFormat="1" applyFont="1" applyBorder="1" applyAlignment="1">
      <alignment horizontal="left"/>
    </xf>
    <xf numFmtId="49" fontId="2" fillId="0" borderId="26" xfId="0" applyNumberFormat="1" applyFont="1" applyBorder="1"/>
    <xf numFmtId="0" fontId="2" fillId="0" borderId="26" xfId="0" applyFont="1" applyBorder="1"/>
    <xf numFmtId="0" fontId="2" fillId="0" borderId="27" xfId="0" applyFont="1" applyBorder="1"/>
    <xf numFmtId="4" fontId="2" fillId="0" borderId="28" xfId="0" applyNumberFormat="1" applyFont="1" applyBorder="1"/>
    <xf numFmtId="0" fontId="7" fillId="0" borderId="0" xfId="0" applyFont="1" applyBorder="1" applyAlignment="1">
      <alignment vertical="center"/>
    </xf>
    <xf numFmtId="0" fontId="1" fillId="0" borderId="0" xfId="0" applyFont="1" applyBorder="1" applyAlignment="1">
      <alignment vertical="center"/>
    </xf>
    <xf numFmtId="4" fontId="1" fillId="2" borderId="32" xfId="0" applyNumberFormat="1" applyFont="1" applyFill="1" applyBorder="1" applyAlignment="1">
      <alignment horizontal="right" vertical="center"/>
    </xf>
    <xf numFmtId="0" fontId="7" fillId="0" borderId="0" xfId="0" applyFont="1" applyAlignment="1">
      <alignment vertical="center"/>
    </xf>
    <xf numFmtId="4" fontId="7" fillId="0" borderId="0" xfId="0" applyNumberFormat="1" applyFont="1" applyAlignment="1">
      <alignment vertical="center"/>
    </xf>
    <xf numFmtId="0" fontId="1" fillId="0" borderId="33" xfId="0" applyFont="1" applyBorder="1"/>
    <xf numFmtId="0" fontId="1" fillId="0" borderId="34" xfId="0" applyFont="1" applyBorder="1"/>
    <xf numFmtId="4" fontId="1" fillId="0" borderId="35" xfId="0" applyNumberFormat="1" applyFont="1" applyBorder="1"/>
    <xf numFmtId="0" fontId="1" fillId="3" borderId="36" xfId="0" applyFont="1" applyFill="1" applyBorder="1" applyProtection="1">
      <protection hidden="1"/>
    </xf>
    <xf numFmtId="0" fontId="7" fillId="3" borderId="37" xfId="0" applyFont="1" applyFill="1" applyBorder="1"/>
    <xf numFmtId="4" fontId="1" fillId="3" borderId="38" xfId="0" applyNumberFormat="1" applyFont="1" applyFill="1" applyBorder="1"/>
    <xf numFmtId="0" fontId="9" fillId="0" borderId="0" xfId="1" applyFont="1" applyBorder="1" applyAlignment="1">
      <alignment horizontal="left" vertical="top" wrapText="1"/>
    </xf>
    <xf numFmtId="4" fontId="0" fillId="0" borderId="8" xfId="0" applyNumberFormat="1" applyBorder="1" applyAlignment="1">
      <alignment horizontal="right"/>
    </xf>
    <xf numFmtId="49" fontId="3" fillId="0" borderId="8" xfId="0" applyNumberFormat="1" applyFont="1" applyBorder="1" applyAlignment="1">
      <alignment horizontal="justify" vertical="justify"/>
    </xf>
    <xf numFmtId="49" fontId="3" fillId="0" borderId="11" xfId="0" applyNumberFormat="1" applyFont="1" applyBorder="1" applyAlignment="1">
      <alignment vertical="top"/>
    </xf>
    <xf numFmtId="49" fontId="3" fillId="0" borderId="11" xfId="0" applyNumberFormat="1" applyFont="1" applyBorder="1" applyAlignment="1">
      <alignment horizontal="justify" vertical="justify"/>
    </xf>
    <xf numFmtId="0" fontId="9" fillId="0" borderId="0" xfId="0" applyFont="1" applyAlignment="1">
      <alignment wrapText="1"/>
    </xf>
    <xf numFmtId="0" fontId="9" fillId="0" borderId="8" xfId="0" applyFont="1" applyBorder="1"/>
    <xf numFmtId="4" fontId="0" fillId="0" borderId="0" xfId="0" applyNumberFormat="1" applyBorder="1" applyAlignment="1">
      <alignment horizontal="right"/>
    </xf>
    <xf numFmtId="0" fontId="12" fillId="0" borderId="8" xfId="0" applyFont="1" applyFill="1" applyBorder="1"/>
    <xf numFmtId="0" fontId="9" fillId="0" borderId="0" xfId="0" applyFont="1" applyFill="1"/>
    <xf numFmtId="0" fontId="9" fillId="0" borderId="40" xfId="3" applyFont="1" applyBorder="1" applyAlignment="1">
      <alignment horizontal="left" vertical="top" wrapText="1"/>
    </xf>
    <xf numFmtId="4" fontId="0" fillId="0" borderId="11" xfId="0" applyNumberFormat="1" applyBorder="1" applyAlignment="1">
      <alignment horizontal="right"/>
    </xf>
    <xf numFmtId="49" fontId="4" fillId="0" borderId="0" xfId="0" applyNumberFormat="1" applyFont="1" applyFill="1"/>
    <xf numFmtId="4" fontId="4" fillId="0" borderId="0" xfId="0" applyNumberFormat="1" applyFont="1" applyFill="1"/>
    <xf numFmtId="4" fontId="4" fillId="0" borderId="0" xfId="0" applyNumberFormat="1" applyFont="1" applyFill="1" applyBorder="1"/>
    <xf numFmtId="4" fontId="4" fillId="0" borderId="0" xfId="0" applyNumberFormat="1" applyFont="1" applyFill="1" applyBorder="1" applyAlignment="1">
      <alignment horizontal="right"/>
    </xf>
    <xf numFmtId="49" fontId="4" fillId="0" borderId="0" xfId="0" applyNumberFormat="1" applyFont="1" applyFill="1" applyBorder="1"/>
    <xf numFmtId="0" fontId="4" fillId="0" borderId="0" xfId="0" applyFont="1" applyFill="1" applyBorder="1"/>
    <xf numFmtId="4" fontId="1" fillId="0" borderId="0" xfId="0" applyNumberFormat="1" applyFont="1" applyFill="1"/>
    <xf numFmtId="0" fontId="1" fillId="0" borderId="0" xfId="0" applyFont="1" applyFill="1"/>
    <xf numFmtId="4" fontId="1" fillId="0" borderId="0" xfId="0" applyNumberFormat="1" applyFont="1" applyFill="1" applyBorder="1"/>
    <xf numFmtId="4" fontId="1" fillId="0" borderId="0" xfId="0" applyNumberFormat="1" applyFont="1" applyFill="1" applyBorder="1" applyAlignment="1">
      <alignment horizontal="right"/>
    </xf>
    <xf numFmtId="49" fontId="1" fillId="0" borderId="0" xfId="0" applyNumberFormat="1" applyFont="1" applyFill="1" applyAlignment="1">
      <alignment horizontal="left"/>
    </xf>
    <xf numFmtId="49" fontId="1" fillId="0" borderId="40" xfId="0" applyNumberFormat="1" applyFont="1" applyFill="1" applyBorder="1" applyAlignment="1">
      <alignment horizontal="left"/>
    </xf>
    <xf numFmtId="4" fontId="1" fillId="0" borderId="40" xfId="0" applyNumberFormat="1" applyFont="1" applyFill="1" applyBorder="1"/>
    <xf numFmtId="0" fontId="1" fillId="0" borderId="40" xfId="0" applyFont="1" applyFill="1" applyBorder="1"/>
    <xf numFmtId="4" fontId="1" fillId="0" borderId="40" xfId="0" applyNumberFormat="1" applyFont="1" applyFill="1" applyBorder="1" applyAlignment="1">
      <alignment horizontal="right"/>
    </xf>
    <xf numFmtId="49" fontId="1" fillId="0" borderId="0" xfId="0" applyNumberFormat="1" applyFont="1" applyFill="1" applyBorder="1" applyAlignment="1">
      <alignment horizontal="left"/>
    </xf>
    <xf numFmtId="0" fontId="1" fillId="0" borderId="0" xfId="0" applyFont="1" applyFill="1" applyBorder="1"/>
    <xf numFmtId="4" fontId="15" fillId="0" borderId="40" xfId="0" applyNumberFormat="1" applyFont="1" applyFill="1" applyBorder="1"/>
    <xf numFmtId="0" fontId="15" fillId="0" borderId="40" xfId="0" applyFont="1" applyFill="1" applyBorder="1"/>
    <xf numFmtId="4" fontId="15" fillId="0" borderId="40" xfId="0" applyNumberFormat="1" applyFont="1" applyFill="1" applyBorder="1" applyAlignment="1">
      <alignment horizontal="right"/>
    </xf>
    <xf numFmtId="4" fontId="1" fillId="0" borderId="30" xfId="0" applyNumberFormat="1" applyFont="1" applyFill="1" applyBorder="1"/>
    <xf numFmtId="0" fontId="1" fillId="0" borderId="30" xfId="0" applyFont="1" applyFill="1" applyBorder="1"/>
    <xf numFmtId="4" fontId="1" fillId="0" borderId="30" xfId="0" applyNumberFormat="1" applyFont="1" applyFill="1" applyBorder="1" applyAlignment="1">
      <alignment horizontal="right"/>
    </xf>
    <xf numFmtId="49" fontId="16" fillId="0" borderId="0" xfId="0" applyNumberFormat="1" applyFont="1" applyFill="1"/>
    <xf numFmtId="4" fontId="16" fillId="0" borderId="0" xfId="0" applyNumberFormat="1" applyFont="1" applyFill="1"/>
    <xf numFmtId="0" fontId="16" fillId="0" borderId="0" xfId="0" applyFont="1" applyFill="1"/>
    <xf numFmtId="4" fontId="6" fillId="0" borderId="0" xfId="0" applyNumberFormat="1" applyFont="1" applyFill="1"/>
    <xf numFmtId="49" fontId="1" fillId="0" borderId="0" xfId="0" quotePrefix="1" applyNumberFormat="1" applyFont="1" applyFill="1" applyAlignment="1">
      <alignment horizontal="left"/>
    </xf>
    <xf numFmtId="4" fontId="16" fillId="0" borderId="0" xfId="0" applyNumberFormat="1" applyFont="1" applyFill="1" applyBorder="1"/>
    <xf numFmtId="4" fontId="16" fillId="0" borderId="0" xfId="0" applyNumberFormat="1" applyFont="1" applyFill="1" applyBorder="1" applyAlignment="1">
      <alignment horizontal="right"/>
    </xf>
    <xf numFmtId="49" fontId="19" fillId="0" borderId="0" xfId="4" quotePrefix="1" applyNumberFormat="1" applyFont="1" applyFill="1" applyAlignment="1">
      <alignment horizontal="left" vertical="top" wrapText="1"/>
    </xf>
    <xf numFmtId="0" fontId="19" fillId="0" borderId="0" xfId="4" applyFont="1" applyAlignment="1" applyProtection="1">
      <alignment horizontal="center" vertical="top"/>
    </xf>
    <xf numFmtId="0" fontId="19" fillId="0" borderId="0" xfId="4" applyFont="1" applyAlignment="1" applyProtection="1">
      <alignment horizontal="center" vertical="top"/>
      <protection locked="0"/>
    </xf>
    <xf numFmtId="4" fontId="19" fillId="0" borderId="0" xfId="4" applyNumberFormat="1" applyFont="1" applyBorder="1" applyAlignment="1" applyProtection="1">
      <alignment horizontal="center" vertical="top"/>
      <protection locked="0"/>
    </xf>
    <xf numFmtId="0" fontId="0" fillId="0" borderId="0" xfId="0" applyAlignment="1">
      <alignment vertical="top"/>
    </xf>
    <xf numFmtId="49" fontId="1" fillId="0" borderId="0" xfId="0" applyNumberFormat="1" applyFont="1" applyFill="1"/>
    <xf numFmtId="4" fontId="2" fillId="0" borderId="0" xfId="0" applyNumberFormat="1" applyFont="1" applyFill="1"/>
    <xf numFmtId="49" fontId="4" fillId="0" borderId="0" xfId="0" quotePrefix="1" applyNumberFormat="1" applyFont="1" applyFill="1" applyAlignment="1">
      <alignment horizontal="left"/>
    </xf>
    <xf numFmtId="49" fontId="4" fillId="0" borderId="0" xfId="0" applyNumberFormat="1" applyFont="1" applyFill="1" applyAlignment="1">
      <alignment horizontal="center" vertical="top"/>
    </xf>
    <xf numFmtId="0" fontId="4" fillId="0" borderId="0" xfId="0" applyFont="1" applyFill="1" applyAlignment="1">
      <alignment horizontal="justify" vertical="center" wrapText="1"/>
    </xf>
    <xf numFmtId="49" fontId="4" fillId="0" borderId="0" xfId="0" applyNumberFormat="1" applyFont="1" applyFill="1" applyAlignment="1">
      <alignment horizontal="left"/>
    </xf>
    <xf numFmtId="0" fontId="4" fillId="0" borderId="0" xfId="0" applyNumberFormat="1" applyFont="1" applyFill="1"/>
    <xf numFmtId="166" fontId="20" fillId="0" borderId="0" xfId="0" applyNumberFormat="1" applyFont="1" applyFill="1" applyBorder="1" applyAlignment="1" applyProtection="1">
      <alignment vertical="top"/>
    </xf>
    <xf numFmtId="49" fontId="4" fillId="0" borderId="0" xfId="0" quotePrefix="1" applyNumberFormat="1" applyFont="1" applyFill="1"/>
    <xf numFmtId="4" fontId="4" fillId="0" borderId="40" xfId="0" applyNumberFormat="1" applyFont="1" applyFill="1" applyBorder="1"/>
    <xf numFmtId="166" fontId="20" fillId="0" borderId="40" xfId="0" applyNumberFormat="1" applyFont="1" applyFill="1" applyBorder="1" applyAlignment="1" applyProtection="1">
      <alignment vertical="top"/>
    </xf>
    <xf numFmtId="4" fontId="4" fillId="0" borderId="40" xfId="0" applyNumberFormat="1" applyFont="1" applyFill="1" applyBorder="1" applyAlignment="1">
      <alignment horizontal="right"/>
    </xf>
    <xf numFmtId="49" fontId="2" fillId="0" borderId="0" xfId="0" applyNumberFormat="1" applyFont="1" applyFill="1" applyBorder="1"/>
    <xf numFmtId="4" fontId="2" fillId="0" borderId="30" xfId="0" applyNumberFormat="1" applyFont="1" applyFill="1" applyBorder="1"/>
    <xf numFmtId="0" fontId="2" fillId="0" borderId="30" xfId="0" applyFont="1" applyFill="1" applyBorder="1"/>
    <xf numFmtId="4" fontId="2" fillId="0" borderId="30" xfId="0" applyNumberFormat="1" applyFont="1" applyFill="1" applyBorder="1" applyAlignment="1">
      <alignment horizontal="right"/>
    </xf>
    <xf numFmtId="49" fontId="1" fillId="0" borderId="0" xfId="0" applyNumberFormat="1" applyFont="1" applyFill="1" applyBorder="1"/>
    <xf numFmtId="4" fontId="21" fillId="0" borderId="0" xfId="0" applyNumberFormat="1" applyFont="1" applyFill="1" applyBorder="1"/>
    <xf numFmtId="0" fontId="22" fillId="0" borderId="0" xfId="0" applyFont="1" applyFill="1" applyBorder="1"/>
    <xf numFmtId="4" fontId="22" fillId="0" borderId="0" xfId="0" applyNumberFormat="1" applyFont="1" applyFill="1" applyBorder="1"/>
    <xf numFmtId="0" fontId="22" fillId="0" borderId="0" xfId="0" applyFont="1" applyFill="1" applyBorder="1" applyAlignment="1">
      <alignment horizontal="justify" vertical="top" wrapText="1"/>
    </xf>
    <xf numFmtId="0" fontId="22" fillId="0" borderId="0" xfId="0" applyFont="1" applyFill="1" applyBorder="1" applyAlignment="1">
      <alignment vertical="top" wrapText="1"/>
    </xf>
    <xf numFmtId="49" fontId="4" fillId="0" borderId="0" xfId="0" applyNumberFormat="1" applyFont="1" applyFill="1" applyAlignment="1">
      <alignment horizontal="center" vertical="top" wrapText="1"/>
    </xf>
    <xf numFmtId="0" fontId="4" fillId="0" borderId="0" xfId="0" quotePrefix="1" applyFont="1" applyFill="1" applyAlignment="1">
      <alignment horizontal="justify" vertical="center" wrapText="1"/>
    </xf>
    <xf numFmtId="4" fontId="4" fillId="0" borderId="0" xfId="0" applyNumberFormat="1" applyFont="1" applyFill="1" applyAlignment="1">
      <alignment horizontal="right"/>
    </xf>
    <xf numFmtId="0" fontId="4" fillId="0" borderId="0" xfId="0" applyFont="1" applyFill="1" applyAlignment="1">
      <alignment horizontal="justify" vertical="top" wrapText="1"/>
    </xf>
    <xf numFmtId="49" fontId="4" fillId="0" borderId="0" xfId="0" applyNumberFormat="1" applyFont="1" applyFill="1" applyBorder="1" applyAlignment="1">
      <alignment horizontal="left"/>
    </xf>
    <xf numFmtId="0" fontId="23" fillId="0" borderId="0" xfId="0" applyFont="1" applyFill="1" applyBorder="1" applyAlignment="1">
      <alignment horizontal="justify" vertical="center" wrapText="1"/>
    </xf>
    <xf numFmtId="4" fontId="24" fillId="0" borderId="0" xfId="0" applyNumberFormat="1" applyFont="1" applyFill="1"/>
    <xf numFmtId="0" fontId="24" fillId="0" borderId="0" xfId="0" applyFont="1" applyFill="1"/>
    <xf numFmtId="49" fontId="24" fillId="0" borderId="0" xfId="0" applyNumberFormat="1" applyFont="1" applyFill="1"/>
    <xf numFmtId="0" fontId="4" fillId="0" borderId="0" xfId="0" applyFont="1" applyFill="1" applyBorder="1" applyAlignment="1">
      <alignment horizontal="justify" vertical="center" wrapText="1"/>
    </xf>
    <xf numFmtId="0" fontId="4" fillId="0" borderId="40" xfId="0" applyFont="1" applyFill="1" applyBorder="1"/>
    <xf numFmtId="4" fontId="2" fillId="0" borderId="30" xfId="0" applyNumberFormat="1" applyFont="1" applyFill="1" applyBorder="1" applyProtection="1"/>
    <xf numFmtId="0" fontId="25" fillId="0" borderId="0" xfId="0" applyFont="1" applyFill="1" applyBorder="1"/>
    <xf numFmtId="4" fontId="2" fillId="0" borderId="0" xfId="0" applyNumberFormat="1" applyFont="1" applyFill="1" applyBorder="1"/>
    <xf numFmtId="4" fontId="2" fillId="0" borderId="0" xfId="0" applyNumberFormat="1" applyFont="1" applyFill="1" applyBorder="1" applyAlignment="1">
      <alignment horizontal="right"/>
    </xf>
    <xf numFmtId="49" fontId="2" fillId="0" borderId="0" xfId="0" applyNumberFormat="1" applyFont="1" applyFill="1" applyBorder="1" applyAlignment="1">
      <alignment horizontal="left"/>
    </xf>
    <xf numFmtId="4" fontId="4" fillId="0" borderId="0" xfId="0" applyNumberFormat="1" applyFont="1" applyFill="1" applyBorder="1" applyProtection="1"/>
    <xf numFmtId="4" fontId="7" fillId="0" borderId="0" xfId="0" applyNumberFormat="1" applyFont="1" applyFill="1" applyBorder="1"/>
    <xf numFmtId="0" fontId="7" fillId="0" borderId="0" xfId="0" applyFont="1" applyFill="1" applyBorder="1"/>
    <xf numFmtId="4" fontId="7" fillId="0" borderId="0" xfId="0" applyNumberFormat="1" applyFont="1" applyFill="1" applyBorder="1" applyAlignment="1">
      <alignment horizontal="right"/>
    </xf>
    <xf numFmtId="49" fontId="7" fillId="0" borderId="0" xfId="0" applyNumberFormat="1" applyFont="1" applyFill="1" applyAlignment="1">
      <alignment horizontal="left"/>
    </xf>
    <xf numFmtId="4" fontId="26" fillId="0" borderId="0" xfId="0" applyNumberFormat="1" applyFont="1" applyFill="1" applyBorder="1"/>
    <xf numFmtId="4" fontId="7" fillId="0" borderId="0" xfId="0" applyNumberFormat="1" applyFont="1" applyFill="1" applyBorder="1" applyProtection="1"/>
    <xf numFmtId="4" fontId="7" fillId="0" borderId="0" xfId="0" applyNumberFormat="1" applyFont="1" applyFill="1"/>
    <xf numFmtId="0" fontId="7" fillId="0" borderId="0" xfId="0" applyFont="1" applyFill="1"/>
    <xf numFmtId="49" fontId="7" fillId="0" borderId="0" xfId="0" applyNumberFormat="1" applyFont="1" applyFill="1" applyBorder="1" applyAlignment="1">
      <alignment horizontal="left"/>
    </xf>
    <xf numFmtId="4" fontId="7" fillId="0" borderId="40" xfId="0" applyNumberFormat="1" applyFont="1" applyFill="1" applyBorder="1"/>
    <xf numFmtId="0" fontId="7" fillId="0" borderId="40" xfId="0" applyFont="1" applyFill="1" applyBorder="1"/>
    <xf numFmtId="4" fontId="7" fillId="0" borderId="40" xfId="0" applyNumberFormat="1" applyFont="1" applyFill="1" applyBorder="1" applyAlignment="1">
      <alignment horizontal="right"/>
    </xf>
    <xf numFmtId="4" fontId="7" fillId="0" borderId="2" xfId="0" applyNumberFormat="1" applyFont="1" applyFill="1" applyBorder="1"/>
    <xf numFmtId="0" fontId="7" fillId="0" borderId="2" xfId="0" applyFont="1" applyFill="1" applyBorder="1"/>
    <xf numFmtId="4" fontId="7" fillId="0" borderId="2" xfId="0" applyNumberFormat="1" applyFont="1" applyFill="1" applyBorder="1" applyAlignment="1">
      <alignment horizontal="right"/>
    </xf>
    <xf numFmtId="0" fontId="23" fillId="0" borderId="0" xfId="0" applyFont="1" applyFill="1" applyAlignment="1">
      <alignment horizontal="justify" vertical="center" wrapText="1"/>
    </xf>
    <xf numFmtId="0" fontId="4" fillId="0" borderId="40" xfId="0" applyFont="1" applyFill="1" applyBorder="1" applyAlignment="1">
      <alignment horizontal="justify" vertical="center" wrapText="1"/>
    </xf>
    <xf numFmtId="9" fontId="4" fillId="0" borderId="40" xfId="0" applyNumberFormat="1" applyFont="1" applyFill="1" applyBorder="1"/>
    <xf numFmtId="4" fontId="4" fillId="0" borderId="30" xfId="0" applyNumberFormat="1" applyFont="1" applyFill="1" applyBorder="1"/>
    <xf numFmtId="0" fontId="4" fillId="0" borderId="30" xfId="0" applyFont="1" applyFill="1" applyBorder="1"/>
    <xf numFmtId="49" fontId="1" fillId="0" borderId="0" xfId="0" quotePrefix="1" applyNumberFormat="1" applyFont="1" applyFill="1" applyBorder="1" applyAlignment="1">
      <alignment horizontal="left"/>
    </xf>
    <xf numFmtId="0" fontId="4" fillId="0" borderId="0"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top" wrapText="1"/>
    </xf>
    <xf numFmtId="0" fontId="4" fillId="0" borderId="0" xfId="0" applyFont="1" applyAlignment="1">
      <alignment horizontal="left"/>
    </xf>
    <xf numFmtId="166" fontId="4" fillId="0" borderId="0" xfId="0" applyNumberFormat="1" applyFont="1" applyBorder="1" applyAlignment="1">
      <alignment horizontal="right"/>
    </xf>
    <xf numFmtId="1" fontId="4" fillId="0" borderId="0" xfId="0" applyNumberFormat="1" applyFont="1" applyFill="1" applyBorder="1"/>
    <xf numFmtId="49" fontId="4" fillId="0" borderId="0" xfId="0" applyNumberFormat="1" applyFont="1" applyAlignment="1">
      <alignment horizontal="left"/>
    </xf>
    <xf numFmtId="49" fontId="4" fillId="0" borderId="0" xfId="0" applyNumberFormat="1" applyFont="1" applyFill="1" applyBorder="1" applyAlignment="1">
      <alignment horizontal="center" vertical="top"/>
    </xf>
    <xf numFmtId="4" fontId="30" fillId="0" borderId="0" xfId="0" applyNumberFormat="1" applyFont="1" applyFill="1" applyAlignment="1">
      <alignment horizontal="right"/>
    </xf>
    <xf numFmtId="9" fontId="4" fillId="0" borderId="0" xfId="0" applyNumberFormat="1" applyFont="1" applyFill="1"/>
    <xf numFmtId="0" fontId="2" fillId="0" borderId="0" xfId="0" applyFont="1" applyFill="1" applyBorder="1"/>
    <xf numFmtId="4" fontId="30" fillId="0" borderId="0" xfId="0" applyNumberFormat="1" applyFont="1" applyFill="1"/>
    <xf numFmtId="49" fontId="31" fillId="0" borderId="0" xfId="0" applyNumberFormat="1" applyFont="1" applyFill="1" applyBorder="1" applyAlignment="1">
      <alignment horizontal="left"/>
    </xf>
    <xf numFmtId="4" fontId="31" fillId="0" borderId="0" xfId="0" applyNumberFormat="1" applyFont="1" applyFill="1" applyBorder="1"/>
    <xf numFmtId="0" fontId="31" fillId="0" borderId="0" xfId="0" applyFont="1" applyFill="1"/>
    <xf numFmtId="4" fontId="31" fillId="0" borderId="0" xfId="0" applyNumberFormat="1" applyFont="1" applyFill="1" applyBorder="1" applyAlignment="1">
      <alignment horizontal="right"/>
    </xf>
    <xf numFmtId="49" fontId="4" fillId="0" borderId="0" xfId="0" applyNumberFormat="1" applyFont="1" applyAlignment="1">
      <alignment horizontal="center" vertical="top"/>
    </xf>
    <xf numFmtId="4" fontId="4" fillId="0" borderId="0" xfId="0" applyNumberFormat="1" applyFont="1"/>
    <xf numFmtId="0" fontId="4" fillId="0" borderId="0" xfId="0" applyFont="1" applyBorder="1" applyAlignment="1">
      <alignment horizontal="right"/>
    </xf>
    <xf numFmtId="4" fontId="4" fillId="0" borderId="0" xfId="0" applyNumberFormat="1" applyFont="1" applyBorder="1"/>
    <xf numFmtId="49" fontId="31" fillId="0" borderId="0" xfId="0" applyNumberFormat="1" applyFont="1" applyFill="1" applyAlignment="1">
      <alignment horizontal="left"/>
    </xf>
    <xf numFmtId="0" fontId="4" fillId="0" borderId="0" xfId="0" applyNumberFormat="1" applyFont="1" applyFill="1" applyBorder="1"/>
    <xf numFmtId="10" fontId="4" fillId="0" borderId="0" xfId="0" applyNumberFormat="1" applyFont="1" applyFill="1" applyBorder="1"/>
    <xf numFmtId="0" fontId="32" fillId="0" borderId="0" xfId="0" applyFont="1" applyAlignment="1">
      <alignment horizontal="center"/>
    </xf>
    <xf numFmtId="0" fontId="33" fillId="0" borderId="0" xfId="0" applyFont="1"/>
    <xf numFmtId="0" fontId="8" fillId="0" borderId="0" xfId="0" applyFont="1"/>
    <xf numFmtId="0" fontId="32" fillId="0" borderId="0" xfId="0" applyFont="1" applyAlignment="1">
      <alignment horizontal="right"/>
    </xf>
    <xf numFmtId="4" fontId="32" fillId="0" borderId="0" xfId="0" applyNumberFormat="1" applyFont="1"/>
    <xf numFmtId="0" fontId="32" fillId="0" borderId="0" xfId="0" applyFont="1"/>
    <xf numFmtId="0" fontId="33" fillId="0" borderId="0" xfId="0" applyFont="1" applyAlignment="1">
      <alignment horizontal="center"/>
    </xf>
    <xf numFmtId="0" fontId="32" fillId="0" borderId="0" xfId="0" applyFont="1" applyFill="1"/>
    <xf numFmtId="4" fontId="32" fillId="0" borderId="0" xfId="0" applyNumberFormat="1" applyFont="1" applyAlignment="1">
      <alignment horizontal="right"/>
    </xf>
    <xf numFmtId="0" fontId="32" fillId="0" borderId="0" xfId="0" applyFont="1" applyAlignment="1">
      <alignment wrapText="1"/>
    </xf>
    <xf numFmtId="4" fontId="33" fillId="0" borderId="0" xfId="0" applyNumberFormat="1" applyFont="1" applyBorder="1"/>
    <xf numFmtId="4" fontId="33" fillId="0" borderId="0" xfId="0" applyNumberFormat="1" applyFont="1"/>
    <xf numFmtId="0" fontId="2" fillId="0" borderId="0" xfId="0" applyFont="1" applyBorder="1" applyAlignment="1">
      <alignment horizontal="left"/>
    </xf>
    <xf numFmtId="4" fontId="1" fillId="4" borderId="0" xfId="0" applyNumberFormat="1" applyFont="1" applyFill="1" applyBorder="1" applyAlignment="1">
      <alignment horizontal="right" vertical="center"/>
    </xf>
    <xf numFmtId="0" fontId="8" fillId="0" borderId="0" xfId="0" applyFont="1" applyBorder="1"/>
    <xf numFmtId="0" fontId="32" fillId="0" borderId="0" xfId="0" applyFont="1" applyBorder="1" applyAlignment="1">
      <alignment horizontal="right"/>
    </xf>
    <xf numFmtId="4" fontId="1" fillId="2" borderId="38" xfId="0" applyNumberFormat="1" applyFont="1" applyFill="1" applyBorder="1" applyAlignment="1">
      <alignment horizontal="right" vertical="center"/>
    </xf>
    <xf numFmtId="0" fontId="1" fillId="3" borderId="42" xfId="0" applyFont="1" applyFill="1" applyBorder="1" applyProtection="1">
      <protection hidden="1"/>
    </xf>
    <xf numFmtId="0" fontId="7" fillId="5" borderId="9" xfId="0" applyFont="1" applyFill="1" applyBorder="1"/>
    <xf numFmtId="0" fontId="7" fillId="3" borderId="9" xfId="0" applyFont="1" applyFill="1" applyBorder="1"/>
    <xf numFmtId="4" fontId="1" fillId="5" borderId="43" xfId="0" applyNumberFormat="1" applyFont="1" applyFill="1" applyBorder="1" applyAlignment="1">
      <alignment horizontal="right" vertical="center"/>
    </xf>
    <xf numFmtId="0" fontId="32" fillId="0" borderId="0" xfId="0" applyFont="1" applyBorder="1" applyAlignment="1">
      <alignment horizontal="center"/>
    </xf>
    <xf numFmtId="0" fontId="34" fillId="0" borderId="0" xfId="0" applyFont="1" applyBorder="1"/>
    <xf numFmtId="4" fontId="32" fillId="0" borderId="0" xfId="0" applyNumberFormat="1" applyFont="1" applyBorder="1"/>
    <xf numFmtId="0" fontId="32" fillId="0" borderId="0" xfId="0" applyFont="1" applyBorder="1"/>
    <xf numFmtId="0" fontId="33" fillId="0" borderId="0" xfId="0" applyFont="1" applyBorder="1"/>
    <xf numFmtId="0" fontId="27" fillId="0" borderId="0" xfId="0" applyFont="1" applyBorder="1"/>
    <xf numFmtId="0" fontId="35" fillId="0" borderId="0" xfId="0" applyFont="1" applyBorder="1"/>
    <xf numFmtId="4" fontId="1" fillId="2" borderId="47" xfId="0" applyNumberFormat="1" applyFont="1" applyFill="1" applyBorder="1" applyAlignment="1">
      <alignment horizontal="right" vertical="center"/>
    </xf>
    <xf numFmtId="0" fontId="36" fillId="0" borderId="0" xfId="0" applyFont="1"/>
    <xf numFmtId="4" fontId="1" fillId="2" borderId="1" xfId="0" applyNumberFormat="1" applyFont="1" applyFill="1" applyBorder="1" applyAlignment="1">
      <alignment horizontal="right" vertical="center"/>
    </xf>
    <xf numFmtId="0" fontId="13" fillId="0" borderId="0" xfId="0" applyFont="1" applyFill="1" applyAlignment="1">
      <alignment horizontal="justify" vertical="center" wrapText="1"/>
    </xf>
    <xf numFmtId="0" fontId="1" fillId="0" borderId="0" xfId="0" applyFont="1" applyFill="1" applyAlignment="1">
      <alignment horizontal="justify" vertical="center" wrapText="1"/>
    </xf>
    <xf numFmtId="0" fontId="14" fillId="0" borderId="4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5" fillId="0" borderId="40" xfId="0" applyFont="1" applyFill="1" applyBorder="1" applyAlignment="1">
      <alignment horizontal="justify" vertical="center" wrapText="1"/>
    </xf>
    <xf numFmtId="0" fontId="1" fillId="0" borderId="30" xfId="0" applyFont="1" applyFill="1" applyBorder="1" applyAlignment="1">
      <alignment horizontal="justify" vertical="center" wrapText="1"/>
    </xf>
    <xf numFmtId="0" fontId="16" fillId="0" borderId="0" xfId="0" applyFont="1" applyFill="1" applyAlignment="1">
      <alignment horizontal="justify" vertical="center" wrapText="1"/>
    </xf>
    <xf numFmtId="0" fontId="7" fillId="0" borderId="0" xfId="0" applyFont="1" applyFill="1" applyAlignment="1">
      <alignment horizontal="justify" vertical="center" wrapText="1"/>
    </xf>
    <xf numFmtId="1" fontId="4" fillId="0" borderId="0" xfId="0" applyNumberFormat="1" applyFont="1" applyFill="1" applyAlignment="1">
      <alignment horizontal="justify" vertical="center" wrapText="1"/>
    </xf>
    <xf numFmtId="1" fontId="4" fillId="0" borderId="0" xfId="0" applyNumberFormat="1" applyFont="1" applyFill="1" applyAlignment="1" applyProtection="1">
      <alignment horizontal="justify" vertical="center" wrapText="1"/>
    </xf>
    <xf numFmtId="0" fontId="1" fillId="0" borderId="40" xfId="0" applyFont="1" applyFill="1" applyBorder="1" applyAlignment="1">
      <alignment horizontal="justify" vertical="center" wrapText="1"/>
    </xf>
    <xf numFmtId="0" fontId="17" fillId="0" borderId="0" xfId="0" applyFont="1" applyFill="1" applyAlignment="1">
      <alignment horizontal="justify" vertical="center" wrapText="1"/>
    </xf>
    <xf numFmtId="0" fontId="19" fillId="0" borderId="0" xfId="4" applyFont="1" applyAlignment="1" applyProtection="1">
      <alignment horizontal="justify" vertical="top" wrapText="1"/>
    </xf>
    <xf numFmtId="0" fontId="2" fillId="0" borderId="30" xfId="0" applyFont="1" applyFill="1" applyBorder="1" applyAlignment="1">
      <alignment horizontal="justify"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justify" vertical="center" wrapText="1"/>
    </xf>
    <xf numFmtId="1" fontId="4" fillId="0" borderId="0" xfId="0" applyNumberFormat="1" applyFont="1" applyFill="1" applyBorder="1" applyAlignment="1" applyProtection="1">
      <alignment horizontal="justify" vertical="center" wrapText="1"/>
    </xf>
    <xf numFmtId="0" fontId="24" fillId="0" borderId="0" xfId="0" applyFont="1" applyFill="1" applyBorder="1" applyAlignment="1">
      <alignment horizontal="justify" vertical="center" wrapText="1"/>
    </xf>
    <xf numFmtId="0" fontId="4" fillId="0" borderId="0" xfId="0" quotePrefix="1" applyFont="1" applyFill="1" applyBorder="1" applyAlignment="1">
      <alignment horizontal="justify" vertical="center" wrapText="1"/>
    </xf>
    <xf numFmtId="0" fontId="26" fillId="0" borderId="0" xfId="0" applyFont="1" applyFill="1" applyBorder="1" applyAlignment="1" applyProtection="1">
      <alignment horizontal="justify" vertical="center" wrapText="1"/>
    </xf>
    <xf numFmtId="0" fontId="7" fillId="0" borderId="0" xfId="0" applyFont="1" applyFill="1" applyAlignment="1" applyProtection="1">
      <alignment horizontal="justify" vertical="center" wrapText="1"/>
    </xf>
    <xf numFmtId="0" fontId="7" fillId="0" borderId="40" xfId="0" applyFont="1" applyFill="1" applyBorder="1" applyAlignment="1" applyProtection="1">
      <alignment horizontal="justify" vertical="center" wrapText="1"/>
    </xf>
    <xf numFmtId="0" fontId="7" fillId="0" borderId="2" xfId="0" applyFont="1" applyFill="1" applyBorder="1" applyAlignment="1" applyProtection="1">
      <alignment horizontal="justify" vertical="center" wrapText="1"/>
    </xf>
    <xf numFmtId="0" fontId="2" fillId="0" borderId="0" xfId="0" applyFont="1" applyFill="1" applyBorder="1" applyAlignment="1">
      <alignment horizontal="justify" vertical="center" wrapText="1"/>
    </xf>
    <xf numFmtId="0" fontId="7" fillId="0" borderId="0" xfId="0" applyFont="1" applyFill="1" applyBorder="1" applyAlignment="1" applyProtection="1">
      <alignment horizontal="justify" vertical="center" wrapText="1"/>
    </xf>
    <xf numFmtId="0" fontId="7" fillId="0" borderId="0" xfId="0" applyFont="1" applyFill="1" applyBorder="1" applyAlignment="1">
      <alignment horizontal="justify" vertical="center" wrapText="1"/>
    </xf>
    <xf numFmtId="0" fontId="6" fillId="0" borderId="0" xfId="0" applyFont="1" applyFill="1" applyAlignment="1">
      <alignment horizontal="justify" vertical="center" wrapText="1"/>
    </xf>
    <xf numFmtId="0" fontId="4" fillId="0" borderId="0" xfId="0" applyFont="1" applyAlignment="1">
      <alignment horizontal="justify" vertical="center" wrapText="1"/>
    </xf>
    <xf numFmtId="0" fontId="27" fillId="0" borderId="0" xfId="0" applyFont="1" applyFill="1" applyBorder="1" applyAlignment="1">
      <alignment horizontal="justify" vertical="center" wrapText="1"/>
    </xf>
    <xf numFmtId="0" fontId="0" fillId="0" borderId="0" xfId="0" applyAlignment="1">
      <alignment horizontal="justify" wrapText="1"/>
    </xf>
    <xf numFmtId="1" fontId="4" fillId="0" borderId="0" xfId="0" applyNumberFormat="1" applyFont="1" applyFill="1" applyBorder="1" applyAlignment="1">
      <alignment horizontal="justify" vertical="center" wrapText="1"/>
    </xf>
    <xf numFmtId="0" fontId="37" fillId="0" borderId="0" xfId="0" applyFont="1" applyFill="1" applyBorder="1" applyAlignment="1">
      <alignment horizontal="center" vertical="top"/>
    </xf>
    <xf numFmtId="0" fontId="29" fillId="0" borderId="0" xfId="0" applyFont="1" applyFill="1" applyBorder="1" applyAlignment="1">
      <alignment horizontal="justify" vertical="center" wrapText="1"/>
    </xf>
    <xf numFmtId="0" fontId="31" fillId="0" borderId="0" xfId="0" applyFont="1" applyFill="1" applyAlignment="1">
      <alignment horizontal="justify" vertical="center" wrapText="1"/>
    </xf>
    <xf numFmtId="0" fontId="4" fillId="0" borderId="0" xfId="0" applyFont="1" applyBorder="1" applyAlignment="1">
      <alignment horizontal="justify" vertical="center" wrapText="1"/>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0" borderId="0" xfId="0" applyFont="1" applyAlignment="1">
      <alignment horizontal="center"/>
    </xf>
    <xf numFmtId="0" fontId="2" fillId="0" borderId="0" xfId="0" applyFont="1" applyAlignment="1">
      <alignment horizontal="center"/>
    </xf>
    <xf numFmtId="0" fontId="11" fillId="0" borderId="39" xfId="2"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6" fillId="0" borderId="0" xfId="0" applyFont="1" applyFill="1"/>
    <xf numFmtId="1" fontId="7" fillId="0" borderId="0" xfId="0" applyNumberFormat="1" applyFont="1" applyFill="1" applyBorder="1" applyAlignment="1">
      <alignment horizontal="left"/>
    </xf>
    <xf numFmtId="0" fontId="7" fillId="0" borderId="0" xfId="0" applyFont="1" applyFill="1" applyAlignment="1">
      <alignment horizontal="center"/>
    </xf>
    <xf numFmtId="0" fontId="0" fillId="0" borderId="0" xfId="0" applyAlignment="1"/>
    <xf numFmtId="0" fontId="2"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46" xfId="0" applyFont="1" applyFill="1" applyBorder="1" applyAlignment="1">
      <alignment horizontal="left" vertical="center"/>
    </xf>
    <xf numFmtId="0" fontId="2" fillId="2" borderId="3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2" borderId="41" xfId="0" applyFont="1" applyFill="1" applyBorder="1" applyAlignment="1">
      <alignment horizontal="lef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41" xfId="0" applyFont="1" applyFill="1" applyBorder="1" applyAlignment="1">
      <alignment horizontal="left" vertical="center"/>
    </xf>
    <xf numFmtId="0" fontId="32" fillId="0" borderId="0" xfId="0" applyFont="1" applyAlignment="1">
      <alignment wrapText="1"/>
    </xf>
    <xf numFmtId="0" fontId="0" fillId="0" borderId="0" xfId="0" applyAlignment="1">
      <alignment wrapText="1"/>
    </xf>
  </cellXfs>
  <cellStyles count="5">
    <cellStyle name="Navadno" xfId="0" builtinId="0"/>
    <cellStyle name="Navadno 2 48" xfId="4"/>
    <cellStyle name="Navadno_List1" xfId="2"/>
    <cellStyle name="Normal_1.3.2" xfId="3"/>
    <cellStyle name="Normal_1.3.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209"/>
  <sheetViews>
    <sheetView topLeftCell="A76" workbookViewId="0">
      <selection activeCell="F10" sqref="F10"/>
    </sheetView>
  </sheetViews>
  <sheetFormatPr defaultRowHeight="15"/>
  <cols>
    <col min="1" max="1" width="4.7109375" customWidth="1"/>
    <col min="2" max="2" width="7.5703125" customWidth="1"/>
    <col min="3" max="3" width="25.140625" customWidth="1"/>
    <col min="4" max="4" width="6.140625" customWidth="1"/>
    <col min="5" max="5" width="9.85546875" customWidth="1"/>
    <col min="6" max="6" width="13.28515625" customWidth="1"/>
    <col min="7" max="7" width="19.28515625" customWidth="1"/>
    <col min="8" max="8" width="4.85546875" customWidth="1"/>
    <col min="10" max="10" width="15.42578125" bestFit="1" customWidth="1"/>
  </cols>
  <sheetData>
    <row r="1" spans="1:7" ht="18">
      <c r="A1" s="283" t="s">
        <v>0</v>
      </c>
      <c r="B1" s="283"/>
      <c r="C1" s="283"/>
      <c r="D1" s="283"/>
      <c r="E1" s="283"/>
      <c r="F1" s="283"/>
      <c r="G1" s="283"/>
    </row>
    <row r="2" spans="1:7" ht="15.75">
      <c r="A2" s="284" t="s">
        <v>1</v>
      </c>
      <c r="B2" s="284"/>
      <c r="C2" s="284"/>
      <c r="D2" s="284"/>
      <c r="E2" s="284"/>
      <c r="F2" s="284"/>
      <c r="G2" s="284"/>
    </row>
    <row r="3" spans="1:7" ht="15.75">
      <c r="A3" s="1"/>
      <c r="B3" s="1"/>
      <c r="C3" s="1"/>
      <c r="D3" s="1"/>
      <c r="E3" s="1"/>
      <c r="F3" s="1"/>
    </row>
    <row r="4" spans="1:7" ht="15.75">
      <c r="A4" s="1"/>
      <c r="B4" s="1"/>
      <c r="C4" s="1"/>
      <c r="D4" s="1"/>
      <c r="E4" s="1"/>
      <c r="F4" s="1"/>
      <c r="G4" s="1"/>
    </row>
    <row r="5" spans="1:7" s="3" customFormat="1">
      <c r="A5" s="2" t="s">
        <v>2</v>
      </c>
      <c r="B5" s="2" t="s">
        <v>3</v>
      </c>
      <c r="C5" s="2" t="s">
        <v>4</v>
      </c>
      <c r="D5" s="2" t="s">
        <v>5</v>
      </c>
      <c r="E5" s="2" t="s">
        <v>6</v>
      </c>
      <c r="F5" s="2" t="s">
        <v>7</v>
      </c>
      <c r="G5" s="2" t="s">
        <v>8</v>
      </c>
    </row>
    <row r="6" spans="1:7" ht="15.75" thickBot="1">
      <c r="A6" s="4"/>
      <c r="B6" s="4"/>
      <c r="C6" s="4"/>
      <c r="D6" s="4"/>
      <c r="E6" s="4"/>
      <c r="F6" s="4"/>
      <c r="G6" s="4"/>
    </row>
    <row r="7" spans="1:7" s="9" customFormat="1" ht="16.5" thickBot="1">
      <c r="A7" s="5"/>
      <c r="B7" s="6" t="s">
        <v>9</v>
      </c>
      <c r="C7" s="278" t="s">
        <v>10</v>
      </c>
      <c r="D7" s="279"/>
      <c r="E7" s="7"/>
      <c r="F7" s="7"/>
      <c r="G7" s="8"/>
    </row>
    <row r="8" spans="1:7">
      <c r="A8" s="10"/>
      <c r="B8" s="11"/>
      <c r="C8" s="12"/>
      <c r="D8" s="13"/>
      <c r="E8" s="13"/>
      <c r="F8" s="13"/>
      <c r="G8" s="13"/>
    </row>
    <row r="9" spans="1:7" ht="30">
      <c r="A9" s="10" t="s">
        <v>11</v>
      </c>
      <c r="B9" s="10"/>
      <c r="C9" s="14" t="s">
        <v>12</v>
      </c>
      <c r="D9" s="13" t="s">
        <v>13</v>
      </c>
      <c r="E9" s="13">
        <v>0.57999999999999996</v>
      </c>
      <c r="F9" s="13">
        <v>0</v>
      </c>
      <c r="G9" s="13">
        <f>E9*F9</f>
        <v>0</v>
      </c>
    </row>
    <row r="10" spans="1:7">
      <c r="A10" s="10"/>
      <c r="B10" s="10"/>
      <c r="C10" s="14"/>
      <c r="D10" s="13"/>
      <c r="E10" s="13"/>
      <c r="F10" s="13"/>
      <c r="G10" s="13"/>
    </row>
    <row r="11" spans="1:7" ht="30">
      <c r="A11" s="10" t="s">
        <v>14</v>
      </c>
      <c r="B11" s="10"/>
      <c r="C11" s="14" t="s">
        <v>15</v>
      </c>
      <c r="D11" s="13" t="s">
        <v>16</v>
      </c>
      <c r="E11" s="13">
        <v>40</v>
      </c>
      <c r="F11" s="13">
        <v>0</v>
      </c>
      <c r="G11" s="13">
        <f>E11*F11</f>
        <v>0</v>
      </c>
    </row>
    <row r="12" spans="1:7">
      <c r="A12" s="10"/>
      <c r="B12" s="10"/>
      <c r="C12" s="14"/>
      <c r="D12" s="13"/>
      <c r="E12" s="13"/>
      <c r="F12" s="13"/>
      <c r="G12" s="13"/>
    </row>
    <row r="13" spans="1:7" ht="30">
      <c r="A13" s="10" t="s">
        <v>17</v>
      </c>
      <c r="B13" s="10"/>
      <c r="C13" s="14" t="s">
        <v>18</v>
      </c>
      <c r="D13" s="13" t="s">
        <v>19</v>
      </c>
      <c r="E13" s="13">
        <v>289</v>
      </c>
      <c r="F13" s="13">
        <v>0</v>
      </c>
      <c r="G13" s="13">
        <f>E13*F13</f>
        <v>0</v>
      </c>
    </row>
    <row r="14" spans="1:7">
      <c r="A14" s="10"/>
      <c r="B14" s="10"/>
      <c r="C14" s="14"/>
      <c r="D14" s="13"/>
      <c r="E14" s="13"/>
      <c r="F14" s="13"/>
      <c r="G14" s="13"/>
    </row>
    <row r="15" spans="1:7" ht="30">
      <c r="A15" s="10" t="s">
        <v>20</v>
      </c>
      <c r="B15" s="10"/>
      <c r="C15" s="14" t="s">
        <v>21</v>
      </c>
      <c r="D15" s="13" t="s">
        <v>22</v>
      </c>
      <c r="E15" s="13">
        <v>659</v>
      </c>
      <c r="F15" s="13">
        <v>0</v>
      </c>
      <c r="G15" s="13">
        <f>E15*F15</f>
        <v>0</v>
      </c>
    </row>
    <row r="16" spans="1:7">
      <c r="A16" s="10"/>
      <c r="B16" s="10"/>
      <c r="C16" s="14"/>
      <c r="D16" s="13"/>
      <c r="E16" s="13"/>
      <c r="F16" s="13"/>
      <c r="G16" s="13"/>
    </row>
    <row r="17" spans="1:7">
      <c r="A17" s="10" t="s">
        <v>23</v>
      </c>
      <c r="B17" s="10"/>
      <c r="C17" s="14" t="s">
        <v>24</v>
      </c>
      <c r="D17" s="13" t="s">
        <v>22</v>
      </c>
      <c r="E17" s="13">
        <f>4060-610+80</f>
        <v>3530</v>
      </c>
      <c r="F17" s="13">
        <v>0</v>
      </c>
      <c r="G17" s="13">
        <f>E17*F17</f>
        <v>0</v>
      </c>
    </row>
    <row r="18" spans="1:7">
      <c r="A18" s="10"/>
      <c r="B18" s="10"/>
      <c r="C18" s="14"/>
      <c r="D18" s="13"/>
      <c r="E18" s="13"/>
      <c r="F18" s="13"/>
      <c r="G18" s="13"/>
    </row>
    <row r="19" spans="1:7" ht="30">
      <c r="A19" s="10" t="s">
        <v>25</v>
      </c>
      <c r="B19" s="10"/>
      <c r="C19" s="14" t="s">
        <v>26</v>
      </c>
      <c r="D19" s="13" t="s">
        <v>27</v>
      </c>
      <c r="E19" s="13">
        <f>988-122</f>
        <v>866</v>
      </c>
      <c r="F19" s="13">
        <v>0</v>
      </c>
      <c r="G19" s="13">
        <f>E19*F19</f>
        <v>0</v>
      </c>
    </row>
    <row r="20" spans="1:7">
      <c r="A20" s="10"/>
      <c r="B20" s="10"/>
      <c r="C20" s="14"/>
      <c r="D20" s="13"/>
      <c r="E20" s="13"/>
      <c r="F20" s="13"/>
      <c r="G20" s="13"/>
    </row>
    <row r="21" spans="1:7" ht="28.5" customHeight="1">
      <c r="A21" s="10" t="s">
        <v>28</v>
      </c>
      <c r="B21" s="10"/>
      <c r="C21" s="14" t="s">
        <v>29</v>
      </c>
      <c r="D21" s="13" t="s">
        <v>22</v>
      </c>
      <c r="E21" s="13">
        <v>120</v>
      </c>
      <c r="F21" s="13">
        <v>0</v>
      </c>
      <c r="G21" s="13">
        <f>E21*F21</f>
        <v>0</v>
      </c>
    </row>
    <row r="22" spans="1:7">
      <c r="A22" s="10"/>
      <c r="B22" s="10"/>
      <c r="C22" s="14"/>
      <c r="D22" s="13"/>
      <c r="E22" s="13"/>
      <c r="F22" s="13"/>
      <c r="G22" s="13"/>
    </row>
    <row r="23" spans="1:7" ht="60">
      <c r="A23" s="10" t="s">
        <v>30</v>
      </c>
      <c r="B23" s="10"/>
      <c r="C23" s="14" t="s">
        <v>31</v>
      </c>
      <c r="D23" s="13" t="s">
        <v>27</v>
      </c>
      <c r="E23" s="13">
        <v>535</v>
      </c>
      <c r="F23" s="13">
        <v>0</v>
      </c>
      <c r="G23" s="13">
        <f>E23*F23</f>
        <v>0</v>
      </c>
    </row>
    <row r="24" spans="1:7">
      <c r="A24" s="10"/>
      <c r="B24" s="10"/>
      <c r="C24" s="14"/>
      <c r="D24" s="13"/>
      <c r="E24" s="13"/>
      <c r="F24" s="13"/>
      <c r="G24" s="13"/>
    </row>
    <row r="25" spans="1:7" ht="32.25" customHeight="1">
      <c r="A25" s="10" t="s">
        <v>32</v>
      </c>
      <c r="B25" s="10"/>
      <c r="C25" s="14" t="s">
        <v>33</v>
      </c>
      <c r="D25" s="13" t="s">
        <v>27</v>
      </c>
      <c r="E25" s="13">
        <v>30</v>
      </c>
      <c r="F25" s="13">
        <v>0</v>
      </c>
      <c r="G25" s="13">
        <f>E25*F25</f>
        <v>0</v>
      </c>
    </row>
    <row r="26" spans="1:7">
      <c r="A26" s="10"/>
      <c r="B26" s="10"/>
      <c r="C26" s="14"/>
      <c r="D26" s="13"/>
      <c r="E26" s="13"/>
      <c r="F26" s="13"/>
      <c r="G26" s="13"/>
    </row>
    <row r="27" spans="1:7" ht="45">
      <c r="A27" s="10" t="s">
        <v>34</v>
      </c>
      <c r="B27" s="10"/>
      <c r="C27" s="14" t="s">
        <v>35</v>
      </c>
      <c r="D27" s="13" t="s">
        <v>27</v>
      </c>
      <c r="E27" s="13">
        <v>55</v>
      </c>
      <c r="F27" s="13">
        <v>0</v>
      </c>
      <c r="G27" s="13">
        <f>E27*F27</f>
        <v>0</v>
      </c>
    </row>
    <row r="28" spans="1:7">
      <c r="A28" s="10"/>
      <c r="B28" s="10"/>
      <c r="C28" s="14"/>
      <c r="D28" s="13"/>
      <c r="E28" s="13"/>
      <c r="F28" s="13"/>
      <c r="G28" s="13"/>
    </row>
    <row r="29" spans="1:7" ht="60">
      <c r="A29" s="10" t="s">
        <v>36</v>
      </c>
      <c r="B29" s="10"/>
      <c r="C29" s="14" t="s">
        <v>37</v>
      </c>
      <c r="D29" s="13" t="s">
        <v>16</v>
      </c>
      <c r="E29" s="13">
        <v>8</v>
      </c>
      <c r="F29" s="13">
        <v>0</v>
      </c>
      <c r="G29" s="13">
        <f>E29*F29</f>
        <v>0</v>
      </c>
    </row>
    <row r="30" spans="1:7" ht="15.75" thickBot="1">
      <c r="A30" s="10"/>
      <c r="B30" s="10"/>
      <c r="C30" s="15"/>
      <c r="D30" s="13"/>
      <c r="E30" s="13"/>
      <c r="F30" s="13"/>
      <c r="G30" s="13"/>
    </row>
    <row r="31" spans="1:7" s="22" customFormat="1" ht="15.75" thickBot="1">
      <c r="A31" s="16"/>
      <c r="B31" s="17" t="s">
        <v>9</v>
      </c>
      <c r="C31" s="17" t="s">
        <v>38</v>
      </c>
      <c r="D31" s="18"/>
      <c r="E31" s="19"/>
      <c r="F31" s="20"/>
      <c r="G31" s="21">
        <f>SUM(G8:G30)</f>
        <v>0</v>
      </c>
    </row>
    <row r="32" spans="1:7" ht="15.75" thickBot="1">
      <c r="A32" s="23"/>
      <c r="B32" s="24"/>
      <c r="C32" s="25"/>
      <c r="D32" s="26"/>
      <c r="E32" s="26"/>
      <c r="F32" s="26"/>
      <c r="G32" s="26"/>
    </row>
    <row r="33" spans="1:10" s="9" customFormat="1" ht="16.5" thickBot="1">
      <c r="A33" s="5"/>
      <c r="B33" s="6" t="s">
        <v>39</v>
      </c>
      <c r="C33" s="278" t="s">
        <v>40</v>
      </c>
      <c r="D33" s="279"/>
      <c r="E33" s="27"/>
      <c r="F33" s="7"/>
      <c r="G33" s="8"/>
    </row>
    <row r="34" spans="1:10">
      <c r="A34" s="10"/>
      <c r="B34" s="11"/>
      <c r="C34" s="12"/>
      <c r="D34" s="13"/>
      <c r="E34" s="13"/>
      <c r="F34" s="13"/>
      <c r="G34" s="13"/>
    </row>
    <row r="35" spans="1:10" ht="60">
      <c r="A35" s="10" t="s">
        <v>11</v>
      </c>
      <c r="B35" s="10"/>
      <c r="C35" s="14" t="s">
        <v>41</v>
      </c>
      <c r="D35" s="13" t="s">
        <v>42</v>
      </c>
      <c r="E35" s="13">
        <v>570</v>
      </c>
      <c r="F35" s="13">
        <v>0</v>
      </c>
      <c r="G35" s="13">
        <f>E35*F35</f>
        <v>0</v>
      </c>
    </row>
    <row r="36" spans="1:10">
      <c r="A36" s="10"/>
      <c r="B36" s="10"/>
      <c r="C36" s="14"/>
      <c r="D36" s="13"/>
      <c r="E36" s="13"/>
      <c r="F36" s="13"/>
      <c r="G36" s="13"/>
    </row>
    <row r="37" spans="1:10" ht="60">
      <c r="A37" s="10" t="s">
        <v>14</v>
      </c>
      <c r="B37" s="10"/>
      <c r="C37" s="14" t="s">
        <v>43</v>
      </c>
      <c r="D37" s="13" t="s">
        <v>42</v>
      </c>
      <c r="E37" s="13">
        <v>3541</v>
      </c>
      <c r="F37" s="13">
        <v>0</v>
      </c>
      <c r="G37" s="13">
        <f>E37*F37</f>
        <v>0</v>
      </c>
    </row>
    <row r="38" spans="1:10">
      <c r="A38" s="28"/>
      <c r="B38" s="28"/>
      <c r="C38" s="29"/>
      <c r="D38" s="30"/>
      <c r="E38" s="30"/>
      <c r="F38" s="30"/>
      <c r="G38" s="30"/>
    </row>
    <row r="39" spans="1:10" ht="54" customHeight="1">
      <c r="A39" s="10" t="s">
        <v>17</v>
      </c>
      <c r="B39" s="10"/>
      <c r="C39" s="14" t="s">
        <v>44</v>
      </c>
      <c r="D39" s="13" t="s">
        <v>42</v>
      </c>
      <c r="E39" s="13">
        <v>1721</v>
      </c>
      <c r="F39" s="13">
        <v>0</v>
      </c>
      <c r="G39" s="13">
        <f>E39*F39</f>
        <v>0</v>
      </c>
    </row>
    <row r="40" spans="1:10">
      <c r="A40" s="10"/>
      <c r="B40" s="10"/>
      <c r="C40" s="14"/>
      <c r="D40" s="13"/>
      <c r="E40" s="13"/>
      <c r="F40" s="13"/>
      <c r="G40" s="13"/>
    </row>
    <row r="41" spans="1:10" ht="28.5" customHeight="1">
      <c r="A41" s="10" t="s">
        <v>20</v>
      </c>
      <c r="B41" s="10"/>
      <c r="C41" s="14" t="s">
        <v>45</v>
      </c>
      <c r="D41" s="13" t="s">
        <v>42</v>
      </c>
      <c r="E41" s="13">
        <v>480</v>
      </c>
      <c r="F41" s="13">
        <v>0</v>
      </c>
      <c r="G41" s="13">
        <f>E41*F41</f>
        <v>0</v>
      </c>
      <c r="J41" s="31"/>
    </row>
    <row r="42" spans="1:10">
      <c r="A42" s="10"/>
      <c r="B42" s="10"/>
      <c r="C42" s="14"/>
      <c r="D42" s="13"/>
      <c r="E42" s="13"/>
      <c r="F42" s="13"/>
      <c r="G42" s="13"/>
    </row>
    <row r="43" spans="1:10" ht="42" customHeight="1">
      <c r="A43" s="10" t="s">
        <v>23</v>
      </c>
      <c r="B43" s="10"/>
      <c r="C43" s="14" t="s">
        <v>46</v>
      </c>
      <c r="D43" s="13" t="s">
        <v>42</v>
      </c>
      <c r="E43" s="13">
        <v>175</v>
      </c>
      <c r="F43" s="13">
        <v>0</v>
      </c>
      <c r="G43" s="13">
        <f>E43*F43</f>
        <v>0</v>
      </c>
    </row>
    <row r="44" spans="1:10">
      <c r="A44" s="10"/>
      <c r="B44" s="10"/>
      <c r="C44" s="14"/>
      <c r="D44" s="13"/>
      <c r="E44" s="13"/>
      <c r="F44" s="13"/>
      <c r="G44" s="13"/>
    </row>
    <row r="45" spans="1:10" ht="60">
      <c r="A45" s="10" t="s">
        <v>25</v>
      </c>
      <c r="B45" s="10"/>
      <c r="C45" s="14" t="s">
        <v>47</v>
      </c>
      <c r="D45" s="13" t="s">
        <v>42</v>
      </c>
      <c r="E45" s="13">
        <f>+E35-E43</f>
        <v>395</v>
      </c>
      <c r="F45" s="13">
        <v>0</v>
      </c>
      <c r="G45" s="13">
        <f>E45*F45</f>
        <v>0</v>
      </c>
    </row>
    <row r="46" spans="1:10">
      <c r="A46" s="10"/>
      <c r="B46" s="10"/>
      <c r="C46" s="14"/>
      <c r="D46" s="13"/>
      <c r="E46" s="13"/>
      <c r="F46" s="13"/>
      <c r="G46" s="13"/>
    </row>
    <row r="47" spans="1:10" ht="45">
      <c r="A47" s="10" t="s">
        <v>28</v>
      </c>
      <c r="B47" s="10"/>
      <c r="C47" s="14" t="s">
        <v>48</v>
      </c>
      <c r="D47" s="13" t="s">
        <v>42</v>
      </c>
      <c r="E47" s="13">
        <f>+E37-E41</f>
        <v>3061</v>
      </c>
      <c r="F47" s="13">
        <v>0</v>
      </c>
      <c r="G47" s="13">
        <f>E47*F47</f>
        <v>0</v>
      </c>
    </row>
    <row r="48" spans="1:10">
      <c r="A48" s="10"/>
      <c r="B48" s="10"/>
      <c r="C48" s="14"/>
      <c r="D48" s="13"/>
      <c r="E48" s="13"/>
      <c r="F48" s="13"/>
      <c r="G48" s="13"/>
    </row>
    <row r="49" spans="1:7" ht="60">
      <c r="A49" s="10" t="s">
        <v>30</v>
      </c>
      <c r="B49" s="10"/>
      <c r="C49" s="14" t="s">
        <v>49</v>
      </c>
      <c r="D49" s="13" t="s">
        <v>22</v>
      </c>
      <c r="E49" s="13">
        <f>5250-620</f>
        <v>4630</v>
      </c>
      <c r="F49" s="13">
        <v>0</v>
      </c>
      <c r="G49" s="13">
        <f>E49*F49</f>
        <v>0</v>
      </c>
    </row>
    <row r="50" spans="1:7" ht="15.75" thickBot="1">
      <c r="A50" s="10"/>
      <c r="B50" s="10"/>
      <c r="C50" s="15"/>
      <c r="D50" s="13"/>
      <c r="E50" s="13"/>
      <c r="F50" s="13"/>
      <c r="G50" s="13"/>
    </row>
    <row r="51" spans="1:7" s="22" customFormat="1" ht="15.75" thickBot="1">
      <c r="A51" s="16"/>
      <c r="B51" s="17" t="s">
        <v>39</v>
      </c>
      <c r="C51" s="17" t="s">
        <v>50</v>
      </c>
      <c r="D51" s="18"/>
      <c r="E51" s="19"/>
      <c r="F51" s="20"/>
      <c r="G51" s="21">
        <f>SUM(G35:G50)</f>
        <v>0</v>
      </c>
    </row>
    <row r="52" spans="1:7" ht="15.75" thickBot="1">
      <c r="A52" s="23"/>
      <c r="B52" s="24"/>
      <c r="C52" s="25"/>
      <c r="D52" s="26"/>
      <c r="E52" s="26"/>
      <c r="F52" s="26"/>
      <c r="G52" s="26"/>
    </row>
    <row r="53" spans="1:7" s="9" customFormat="1" ht="16.5" thickBot="1">
      <c r="A53" s="5"/>
      <c r="B53" s="6" t="s">
        <v>51</v>
      </c>
      <c r="C53" s="278" t="s">
        <v>52</v>
      </c>
      <c r="D53" s="279"/>
      <c r="E53" s="27"/>
      <c r="F53" s="7"/>
      <c r="G53" s="8"/>
    </row>
    <row r="54" spans="1:7">
      <c r="A54" s="10"/>
      <c r="B54" s="11"/>
      <c r="C54" s="12"/>
      <c r="D54" s="13"/>
      <c r="E54" s="13"/>
      <c r="F54" s="13"/>
      <c r="G54" s="13"/>
    </row>
    <row r="55" spans="1:7" ht="75">
      <c r="A55" s="10" t="s">
        <v>11</v>
      </c>
      <c r="B55" s="10"/>
      <c r="C55" s="14" t="s">
        <v>53</v>
      </c>
      <c r="D55" s="13" t="s">
        <v>42</v>
      </c>
      <c r="E55" s="13">
        <v>640</v>
      </c>
      <c r="F55" s="13">
        <v>0</v>
      </c>
      <c r="G55" s="13">
        <f>E55*F55</f>
        <v>0</v>
      </c>
    </row>
    <row r="56" spans="1:7">
      <c r="A56" s="10"/>
      <c r="B56" s="10"/>
      <c r="C56" s="14"/>
      <c r="D56" s="13"/>
      <c r="E56" s="32"/>
      <c r="F56" s="13"/>
      <c r="G56" s="33"/>
    </row>
    <row r="57" spans="1:7" ht="45">
      <c r="A57" s="10" t="s">
        <v>14</v>
      </c>
      <c r="B57" s="10"/>
      <c r="C57" s="14" t="s">
        <v>54</v>
      </c>
      <c r="D57" s="13" t="s">
        <v>22</v>
      </c>
      <c r="E57" s="13">
        <v>3620</v>
      </c>
      <c r="F57" s="13">
        <v>0</v>
      </c>
      <c r="G57" s="13">
        <f>E57*F57</f>
        <v>0</v>
      </c>
    </row>
    <row r="58" spans="1:7">
      <c r="A58" s="10"/>
      <c r="B58" s="10"/>
      <c r="C58" s="14"/>
      <c r="D58" s="13"/>
      <c r="E58" s="13"/>
      <c r="F58" s="13"/>
      <c r="G58" s="13"/>
    </row>
    <row r="59" spans="1:7" s="37" customFormat="1" ht="27.75" customHeight="1">
      <c r="A59" s="10" t="s">
        <v>17</v>
      </c>
      <c r="B59" s="34"/>
      <c r="C59" s="35" t="s">
        <v>55</v>
      </c>
      <c r="D59" s="36" t="s">
        <v>22</v>
      </c>
      <c r="E59" s="36">
        <v>3700</v>
      </c>
      <c r="F59" s="36">
        <v>0</v>
      </c>
      <c r="G59" s="13">
        <f>E59*F59</f>
        <v>0</v>
      </c>
    </row>
    <row r="60" spans="1:7" s="37" customFormat="1" ht="12.75">
      <c r="A60" s="34"/>
      <c r="B60" s="34"/>
      <c r="C60" s="35"/>
      <c r="D60" s="36"/>
      <c r="E60" s="36"/>
      <c r="F60" s="36"/>
      <c r="G60" s="36"/>
    </row>
    <row r="61" spans="1:7" s="37" customFormat="1" ht="90">
      <c r="A61" s="10" t="s">
        <v>20</v>
      </c>
      <c r="B61" s="34"/>
      <c r="C61" s="14" t="s">
        <v>56</v>
      </c>
      <c r="D61" s="36" t="s">
        <v>22</v>
      </c>
      <c r="E61" s="36">
        <f>2760+80</f>
        <v>2840</v>
      </c>
      <c r="F61" s="36">
        <v>0</v>
      </c>
      <c r="G61" s="13">
        <f>E61*F61</f>
        <v>0</v>
      </c>
    </row>
    <row r="62" spans="1:7" s="37" customFormat="1">
      <c r="A62" s="38"/>
      <c r="B62" s="38"/>
      <c r="C62" s="39"/>
      <c r="D62" s="40"/>
      <c r="E62" s="40"/>
      <c r="F62" s="30"/>
      <c r="G62" s="40"/>
    </row>
    <row r="63" spans="1:7" ht="90">
      <c r="A63" s="10" t="s">
        <v>23</v>
      </c>
      <c r="B63" s="10"/>
      <c r="C63" s="14" t="s">
        <v>57</v>
      </c>
      <c r="D63" s="13" t="s">
        <v>22</v>
      </c>
      <c r="E63" s="13">
        <v>3350</v>
      </c>
      <c r="F63" s="13">
        <v>0</v>
      </c>
      <c r="G63" s="13">
        <f>E63*F63</f>
        <v>0</v>
      </c>
    </row>
    <row r="64" spans="1:7" s="37" customFormat="1" ht="12.75">
      <c r="A64" s="34"/>
      <c r="B64" s="34"/>
      <c r="C64" s="35"/>
      <c r="D64" s="36"/>
      <c r="E64" s="36"/>
      <c r="F64" s="36"/>
      <c r="G64" s="36"/>
    </row>
    <row r="65" spans="1:7" ht="38.25" customHeight="1">
      <c r="A65" s="10" t="s">
        <v>25</v>
      </c>
      <c r="B65" s="10"/>
      <c r="C65" s="14" t="s">
        <v>58</v>
      </c>
      <c r="D65" s="13" t="s">
        <v>19</v>
      </c>
      <c r="E65" s="13">
        <f>1546-122</f>
        <v>1424</v>
      </c>
      <c r="F65" s="13">
        <v>0</v>
      </c>
      <c r="G65" s="13">
        <f>E65*F65</f>
        <v>0</v>
      </c>
    </row>
    <row r="66" spans="1:7" s="37" customFormat="1" ht="12.75">
      <c r="A66" s="34"/>
      <c r="B66" s="34"/>
      <c r="C66" s="35"/>
      <c r="D66" s="36"/>
      <c r="E66" s="36"/>
      <c r="F66" s="36"/>
      <c r="G66" s="36"/>
    </row>
    <row r="67" spans="1:7" ht="38.25" customHeight="1">
      <c r="A67" s="10" t="s">
        <v>28</v>
      </c>
      <c r="B67" s="10"/>
      <c r="C67" s="14" t="s">
        <v>59</v>
      </c>
      <c r="D67" s="13" t="s">
        <v>19</v>
      </c>
      <c r="E67" s="13">
        <v>105</v>
      </c>
      <c r="F67" s="13">
        <v>0</v>
      </c>
      <c r="G67" s="13">
        <f>E67*F67</f>
        <v>0</v>
      </c>
    </row>
    <row r="68" spans="1:7" s="37" customFormat="1" ht="12.75">
      <c r="A68" s="34"/>
      <c r="B68" s="34"/>
      <c r="C68" s="35"/>
      <c r="D68" s="36"/>
      <c r="E68" s="36"/>
      <c r="F68" s="36"/>
      <c r="G68" s="36"/>
    </row>
    <row r="69" spans="1:7" ht="38.25" customHeight="1">
      <c r="A69" s="10" t="s">
        <v>30</v>
      </c>
      <c r="B69" s="10"/>
      <c r="C69" s="14" t="s">
        <v>60</v>
      </c>
      <c r="D69" s="13" t="s">
        <v>19</v>
      </c>
      <c r="E69" s="13">
        <f>1520-122</f>
        <v>1398</v>
      </c>
      <c r="F69" s="13">
        <v>0</v>
      </c>
      <c r="G69" s="13">
        <f>E69*F69</f>
        <v>0</v>
      </c>
    </row>
    <row r="70" spans="1:7" s="37" customFormat="1" ht="12.75">
      <c r="A70" s="34"/>
      <c r="B70" s="34"/>
      <c r="C70" s="35"/>
      <c r="D70" s="36"/>
      <c r="E70" s="36"/>
      <c r="F70" s="36"/>
      <c r="G70" s="36"/>
    </row>
    <row r="71" spans="1:7" ht="105">
      <c r="A71" s="10" t="s">
        <v>32</v>
      </c>
      <c r="B71" s="10"/>
      <c r="C71" s="14" t="s">
        <v>61</v>
      </c>
      <c r="D71" s="13" t="s">
        <v>22</v>
      </c>
      <c r="E71" s="13">
        <v>867</v>
      </c>
      <c r="F71" s="13">
        <v>0</v>
      </c>
      <c r="G71" s="13">
        <f>E71*F71</f>
        <v>0</v>
      </c>
    </row>
    <row r="72" spans="1:7">
      <c r="A72" s="10"/>
      <c r="B72" s="10"/>
      <c r="C72" s="14"/>
      <c r="D72" s="13"/>
      <c r="E72" s="13"/>
      <c r="F72" s="13"/>
      <c r="G72" s="36"/>
    </row>
    <row r="73" spans="1:7" ht="105">
      <c r="A73" s="10" t="s">
        <v>34</v>
      </c>
      <c r="B73" s="10"/>
      <c r="C73" s="14" t="s">
        <v>62</v>
      </c>
      <c r="D73" s="13" t="s">
        <v>22</v>
      </c>
      <c r="E73" s="13">
        <v>117</v>
      </c>
      <c r="F73" s="13">
        <v>0</v>
      </c>
      <c r="G73" s="13">
        <f>E73*F73</f>
        <v>0</v>
      </c>
    </row>
    <row r="74" spans="1:7">
      <c r="A74" s="10"/>
      <c r="B74" s="10"/>
      <c r="C74" s="14"/>
      <c r="D74" s="13"/>
      <c r="E74" s="13"/>
      <c r="F74" s="13"/>
      <c r="G74" s="36"/>
    </row>
    <row r="75" spans="1:7" ht="45">
      <c r="A75" s="10" t="s">
        <v>36</v>
      </c>
      <c r="B75" s="10"/>
      <c r="C75" s="14" t="s">
        <v>63</v>
      </c>
      <c r="D75" s="13" t="s">
        <v>22</v>
      </c>
      <c r="E75" s="13">
        <v>17</v>
      </c>
      <c r="F75" s="13">
        <v>0</v>
      </c>
      <c r="G75" s="13">
        <f>E75*F75</f>
        <v>0</v>
      </c>
    </row>
    <row r="76" spans="1:7">
      <c r="A76" s="10"/>
      <c r="B76" s="10"/>
      <c r="C76" s="14"/>
      <c r="D76" s="13"/>
      <c r="E76" s="13"/>
      <c r="F76" s="13"/>
      <c r="G76" s="36"/>
    </row>
    <row r="77" spans="1:7" ht="30">
      <c r="A77" s="10" t="s">
        <v>64</v>
      </c>
      <c r="B77" s="10"/>
      <c r="C77" s="14" t="s">
        <v>65</v>
      </c>
      <c r="D77" s="13" t="s">
        <v>27</v>
      </c>
      <c r="E77" s="13">
        <v>101</v>
      </c>
      <c r="F77" s="13">
        <v>0</v>
      </c>
      <c r="G77" s="13">
        <f>E77*F77</f>
        <v>0</v>
      </c>
    </row>
    <row r="78" spans="1:7">
      <c r="A78" s="10"/>
      <c r="B78" s="10"/>
      <c r="C78" s="14"/>
      <c r="D78" s="13"/>
      <c r="E78" s="13"/>
      <c r="F78" s="13"/>
      <c r="G78" s="36"/>
    </row>
    <row r="79" spans="1:7" ht="30">
      <c r="A79" s="10" t="s">
        <v>66</v>
      </c>
      <c r="B79" s="10"/>
      <c r="C79" s="14" t="s">
        <v>67</v>
      </c>
      <c r="D79" s="13" t="s">
        <v>27</v>
      </c>
      <c r="E79" s="13">
        <v>280</v>
      </c>
      <c r="F79" s="13">
        <v>0</v>
      </c>
      <c r="G79" s="13">
        <f>E79*F79</f>
        <v>0</v>
      </c>
    </row>
    <row r="80" spans="1:7">
      <c r="A80" s="10"/>
      <c r="B80" s="10"/>
      <c r="C80" s="14"/>
      <c r="D80" s="13"/>
      <c r="E80" s="13"/>
      <c r="F80" s="13"/>
      <c r="G80" s="36"/>
    </row>
    <row r="81" spans="1:8" ht="45">
      <c r="A81" s="10" t="s">
        <v>68</v>
      </c>
      <c r="B81" s="10"/>
      <c r="C81" s="14" t="s">
        <v>69</v>
      </c>
      <c r="D81" s="13" t="s">
        <v>27</v>
      </c>
      <c r="E81" s="13">
        <v>525</v>
      </c>
      <c r="F81" s="13">
        <v>0</v>
      </c>
      <c r="G81" s="13">
        <f>E81*F81</f>
        <v>0</v>
      </c>
    </row>
    <row r="82" spans="1:8" ht="15.75" thickBot="1">
      <c r="A82" s="10"/>
      <c r="B82" s="10"/>
      <c r="C82" s="15"/>
      <c r="D82" s="13"/>
      <c r="E82" s="13"/>
      <c r="F82" s="13"/>
      <c r="G82" s="13"/>
    </row>
    <row r="83" spans="1:8" s="22" customFormat="1" ht="16.149999999999999" customHeight="1" thickBot="1">
      <c r="A83" s="16"/>
      <c r="B83" s="17" t="s">
        <v>51</v>
      </c>
      <c r="C83" s="17" t="s">
        <v>70</v>
      </c>
      <c r="D83" s="18"/>
      <c r="E83" s="19"/>
      <c r="F83" s="20"/>
      <c r="G83" s="21">
        <f>SUM(G54:G82)</f>
        <v>0</v>
      </c>
    </row>
    <row r="84" spans="1:8" ht="18.75" customHeight="1" thickBot="1">
      <c r="A84" s="23"/>
      <c r="B84" s="24"/>
      <c r="C84" s="25"/>
      <c r="D84" s="26"/>
      <c r="E84" s="26"/>
      <c r="F84" s="26"/>
      <c r="G84" s="26"/>
    </row>
    <row r="85" spans="1:8" s="9" customFormat="1" ht="19.899999999999999" customHeight="1" thickBot="1">
      <c r="A85" s="5"/>
      <c r="B85" s="6" t="s">
        <v>71</v>
      </c>
      <c r="C85" s="278" t="s">
        <v>72</v>
      </c>
      <c r="D85" s="279"/>
      <c r="E85" s="27"/>
      <c r="F85" s="7"/>
      <c r="G85" s="8"/>
    </row>
    <row r="86" spans="1:8">
      <c r="A86" s="10"/>
      <c r="B86" s="11"/>
      <c r="C86" s="12"/>
      <c r="D86" s="13"/>
      <c r="E86" s="13"/>
      <c r="F86" s="13"/>
      <c r="G86" s="13"/>
    </row>
    <row r="87" spans="1:8" ht="28.5" customHeight="1">
      <c r="A87" s="10" t="s">
        <v>11</v>
      </c>
      <c r="B87" s="10"/>
      <c r="C87" s="14" t="s">
        <v>73</v>
      </c>
      <c r="D87" s="13" t="s">
        <v>42</v>
      </c>
      <c r="E87" s="13">
        <v>475</v>
      </c>
      <c r="F87" s="13">
        <v>0</v>
      </c>
      <c r="G87" s="13">
        <f>E87*F87</f>
        <v>0</v>
      </c>
      <c r="H87" t="s">
        <v>74</v>
      </c>
    </row>
    <row r="88" spans="1:8">
      <c r="A88" s="10"/>
      <c r="B88" s="10"/>
      <c r="C88" s="14"/>
      <c r="D88" s="13"/>
      <c r="E88" s="13"/>
      <c r="F88" s="13"/>
      <c r="G88" s="13"/>
    </row>
    <row r="89" spans="1:8" ht="78.75" customHeight="1">
      <c r="A89" s="10" t="s">
        <v>14</v>
      </c>
      <c r="B89" s="10"/>
      <c r="C89" s="14" t="s">
        <v>75</v>
      </c>
      <c r="D89" s="13" t="s">
        <v>42</v>
      </c>
      <c r="E89" s="13">
        <f>+E87-300</f>
        <v>175</v>
      </c>
      <c r="F89" s="13">
        <v>0</v>
      </c>
      <c r="G89" s="13">
        <f>E89*F89</f>
        <v>0</v>
      </c>
    </row>
    <row r="90" spans="1:8">
      <c r="A90" s="10"/>
      <c r="B90" s="10"/>
      <c r="C90" s="14"/>
      <c r="D90" s="13"/>
      <c r="E90" s="13"/>
      <c r="F90" s="13"/>
      <c r="G90" s="13"/>
    </row>
    <row r="91" spans="1:8" ht="38.25" customHeight="1">
      <c r="A91" s="10" t="s">
        <v>17</v>
      </c>
      <c r="B91" s="10"/>
      <c r="C91" s="14" t="s">
        <v>76</v>
      </c>
      <c r="D91" s="13" t="s">
        <v>77</v>
      </c>
      <c r="E91" s="13">
        <v>220.3</v>
      </c>
      <c r="F91" s="13">
        <v>0</v>
      </c>
      <c r="G91" s="13">
        <f>E91*F91</f>
        <v>0</v>
      </c>
    </row>
    <row r="92" spans="1:8">
      <c r="A92" s="10"/>
      <c r="B92" s="10"/>
      <c r="C92" s="14"/>
      <c r="D92" s="13"/>
      <c r="E92" s="13"/>
      <c r="F92" s="13"/>
      <c r="G92" s="13"/>
    </row>
    <row r="93" spans="1:8" ht="38.25" customHeight="1">
      <c r="A93" s="10" t="s">
        <v>20</v>
      </c>
      <c r="B93" s="10"/>
      <c r="C93" s="14" t="s">
        <v>78</v>
      </c>
      <c r="D93" s="13" t="s">
        <v>77</v>
      </c>
      <c r="E93" s="13">
        <v>17.5</v>
      </c>
      <c r="F93" s="13">
        <v>0</v>
      </c>
      <c r="G93" s="13">
        <f>E93*F93</f>
        <v>0</v>
      </c>
    </row>
    <row r="94" spans="1:8">
      <c r="A94" s="10"/>
      <c r="B94" s="10"/>
      <c r="C94" s="14"/>
      <c r="D94" s="13"/>
      <c r="E94" s="13"/>
      <c r="F94" s="13"/>
      <c r="G94" s="13"/>
    </row>
    <row r="95" spans="1:8" ht="38.25" customHeight="1">
      <c r="A95" s="10" t="s">
        <v>23</v>
      </c>
      <c r="B95" s="10"/>
      <c r="C95" s="14" t="s">
        <v>79</v>
      </c>
      <c r="D95" s="13" t="s">
        <v>77</v>
      </c>
      <c r="E95" s="13">
        <v>284.5</v>
      </c>
      <c r="F95" s="13">
        <v>0</v>
      </c>
      <c r="G95" s="13">
        <f>E95*F95</f>
        <v>0</v>
      </c>
    </row>
    <row r="96" spans="1:8">
      <c r="A96" s="10"/>
      <c r="B96" s="10"/>
      <c r="C96" s="14"/>
      <c r="D96" s="13"/>
      <c r="E96" s="13"/>
      <c r="F96" s="13"/>
      <c r="G96" s="13"/>
    </row>
    <row r="97" spans="1:7" ht="38.25" customHeight="1">
      <c r="A97" s="10" t="s">
        <v>25</v>
      </c>
      <c r="B97" s="10"/>
      <c r="C97" s="14" t="s">
        <v>80</v>
      </c>
      <c r="D97" s="13" t="s">
        <v>77</v>
      </c>
      <c r="E97" s="13">
        <v>114.1</v>
      </c>
      <c r="F97" s="13">
        <v>0</v>
      </c>
      <c r="G97" s="13">
        <f>E97*F97</f>
        <v>0</v>
      </c>
    </row>
    <row r="98" spans="1:7">
      <c r="A98" s="10"/>
      <c r="B98" s="10"/>
      <c r="C98" s="14"/>
      <c r="D98" s="13"/>
      <c r="E98" s="13"/>
      <c r="F98" s="13"/>
      <c r="G98" s="13"/>
    </row>
    <row r="99" spans="1:7" ht="38.25" customHeight="1">
      <c r="A99" s="10" t="s">
        <v>28</v>
      </c>
      <c r="B99" s="10"/>
      <c r="C99" s="14" t="s">
        <v>81</v>
      </c>
      <c r="D99" s="13" t="s">
        <v>77</v>
      </c>
      <c r="E99" s="13">
        <v>44</v>
      </c>
      <c r="F99" s="13">
        <v>0</v>
      </c>
      <c r="G99" s="13">
        <f>E99*F99</f>
        <v>0</v>
      </c>
    </row>
    <row r="100" spans="1:7">
      <c r="A100" s="10"/>
      <c r="B100" s="10"/>
      <c r="C100" s="14"/>
      <c r="D100" s="13"/>
      <c r="E100" s="13"/>
      <c r="F100" s="13"/>
      <c r="G100" s="13"/>
    </row>
    <row r="101" spans="1:7" ht="42.75" customHeight="1">
      <c r="A101" s="10" t="s">
        <v>30</v>
      </c>
      <c r="B101" s="10"/>
      <c r="C101" s="14" t="s">
        <v>82</v>
      </c>
      <c r="D101" s="13" t="s">
        <v>77</v>
      </c>
      <c r="E101" s="13">
        <v>6.2</v>
      </c>
      <c r="F101" s="13">
        <v>0</v>
      </c>
      <c r="G101" s="13">
        <f>E101*F101</f>
        <v>0</v>
      </c>
    </row>
    <row r="102" spans="1:7">
      <c r="A102" s="10"/>
      <c r="B102" s="10"/>
      <c r="C102" s="14"/>
      <c r="D102" s="13"/>
      <c r="E102" s="13"/>
      <c r="F102" s="13"/>
      <c r="G102" s="13"/>
    </row>
    <row r="103" spans="1:7" ht="29.25" customHeight="1">
      <c r="A103" s="10" t="s">
        <v>32</v>
      </c>
      <c r="B103" s="10"/>
      <c r="C103" s="14" t="s">
        <v>83</v>
      </c>
      <c r="D103" s="13" t="s">
        <v>77</v>
      </c>
      <c r="E103" s="13">
        <v>708.1</v>
      </c>
      <c r="F103" s="13">
        <v>0</v>
      </c>
      <c r="G103" s="13">
        <f>E103*F103</f>
        <v>0</v>
      </c>
    </row>
    <row r="104" spans="1:7">
      <c r="A104" s="10"/>
      <c r="B104" s="10"/>
      <c r="C104" s="14"/>
      <c r="D104" s="13"/>
      <c r="E104" s="13"/>
      <c r="F104" s="13"/>
      <c r="G104" s="13"/>
    </row>
    <row r="105" spans="1:7" ht="78.75" customHeight="1">
      <c r="A105" s="10" t="s">
        <v>34</v>
      </c>
      <c r="B105" s="10"/>
      <c r="C105" s="14" t="s">
        <v>84</v>
      </c>
      <c r="D105" s="13" t="s">
        <v>16</v>
      </c>
      <c r="E105" s="13">
        <v>22</v>
      </c>
      <c r="F105" s="13">
        <v>0</v>
      </c>
      <c r="G105" s="13">
        <f>E105*F105</f>
        <v>0</v>
      </c>
    </row>
    <row r="106" spans="1:7">
      <c r="A106" s="10"/>
      <c r="B106" s="10"/>
      <c r="C106" s="14"/>
      <c r="D106" s="13"/>
      <c r="E106" s="13"/>
      <c r="F106" s="13"/>
      <c r="G106" s="13"/>
    </row>
    <row r="107" spans="1:7" ht="64.5" customHeight="1">
      <c r="A107" s="10" t="s">
        <v>36</v>
      </c>
      <c r="B107" s="10"/>
      <c r="C107" s="14" t="s">
        <v>85</v>
      </c>
      <c r="D107" s="13" t="s">
        <v>16</v>
      </c>
      <c r="E107" s="13">
        <v>4</v>
      </c>
      <c r="F107" s="13">
        <v>0</v>
      </c>
      <c r="G107" s="13">
        <f>E107*F107</f>
        <v>0</v>
      </c>
    </row>
    <row r="108" spans="1:7">
      <c r="A108" s="28"/>
      <c r="B108" s="28"/>
      <c r="C108" s="29"/>
      <c r="D108" s="30"/>
      <c r="E108" s="30"/>
      <c r="F108" s="30"/>
      <c r="G108" s="30"/>
    </row>
    <row r="109" spans="1:7" ht="68.25" customHeight="1">
      <c r="A109" s="10" t="s">
        <v>64</v>
      </c>
      <c r="B109" s="10"/>
      <c r="C109" s="14" t="s">
        <v>86</v>
      </c>
      <c r="D109" s="13" t="s">
        <v>16</v>
      </c>
      <c r="E109" s="13">
        <v>4</v>
      </c>
      <c r="F109" s="13">
        <v>0</v>
      </c>
      <c r="G109" s="13">
        <f>E109*F109</f>
        <v>0</v>
      </c>
    </row>
    <row r="110" spans="1:7">
      <c r="A110" s="10"/>
      <c r="B110" s="10"/>
      <c r="C110" s="14"/>
      <c r="D110" s="13"/>
      <c r="E110" s="13"/>
      <c r="F110" s="13"/>
      <c r="G110" s="13"/>
    </row>
    <row r="111" spans="1:7" ht="65.25" customHeight="1">
      <c r="A111" s="10" t="s">
        <v>66</v>
      </c>
      <c r="B111" s="10"/>
      <c r="C111" s="14" t="s">
        <v>87</v>
      </c>
      <c r="D111" s="13" t="s">
        <v>16</v>
      </c>
      <c r="E111" s="13">
        <v>5</v>
      </c>
      <c r="F111" s="13">
        <v>0</v>
      </c>
      <c r="G111" s="13">
        <f>E111*F111</f>
        <v>0</v>
      </c>
    </row>
    <row r="112" spans="1:7">
      <c r="A112" s="10"/>
      <c r="B112" s="10"/>
      <c r="C112" s="14"/>
      <c r="D112" s="13"/>
      <c r="E112" s="13"/>
      <c r="F112" s="13"/>
      <c r="G112" s="13"/>
    </row>
    <row r="113" spans="1:7" ht="66" customHeight="1">
      <c r="A113" s="10" t="s">
        <v>68</v>
      </c>
      <c r="B113" s="10"/>
      <c r="C113" s="14" t="s">
        <v>88</v>
      </c>
      <c r="D113" s="13" t="s">
        <v>16</v>
      </c>
      <c r="E113" s="13">
        <v>8</v>
      </c>
      <c r="F113" s="13">
        <v>0</v>
      </c>
      <c r="G113" s="13">
        <f>E113*F113</f>
        <v>0</v>
      </c>
    </row>
    <row r="114" spans="1:7">
      <c r="A114" s="10"/>
      <c r="B114" s="10"/>
      <c r="C114" s="14"/>
      <c r="D114" s="13"/>
      <c r="E114" s="13"/>
      <c r="F114" s="13"/>
      <c r="G114" s="13"/>
    </row>
    <row r="115" spans="1:7" ht="65.25" customHeight="1">
      <c r="A115" s="10" t="s">
        <v>89</v>
      </c>
      <c r="B115" s="10"/>
      <c r="C115" s="14" t="s">
        <v>90</v>
      </c>
      <c r="D115" s="13" t="s">
        <v>16</v>
      </c>
      <c r="E115" s="13">
        <v>3</v>
      </c>
      <c r="F115" s="13">
        <v>0</v>
      </c>
      <c r="G115" s="13">
        <f>E115*F115</f>
        <v>0</v>
      </c>
    </row>
    <row r="116" spans="1:7">
      <c r="A116" s="10"/>
      <c r="B116" s="10"/>
      <c r="C116" s="14"/>
      <c r="D116" s="13"/>
      <c r="E116" s="13"/>
      <c r="F116" s="13"/>
      <c r="G116" s="13"/>
    </row>
    <row r="117" spans="1:7" ht="66.75" customHeight="1">
      <c r="A117" s="10" t="s">
        <v>91</v>
      </c>
      <c r="B117" s="10"/>
      <c r="C117" s="14" t="s">
        <v>92</v>
      </c>
      <c r="D117" s="13" t="s">
        <v>16</v>
      </c>
      <c r="E117" s="13">
        <v>8</v>
      </c>
      <c r="F117" s="13">
        <v>0</v>
      </c>
      <c r="G117" s="13">
        <f>E117*F117</f>
        <v>0</v>
      </c>
    </row>
    <row r="118" spans="1:7">
      <c r="A118" s="10"/>
      <c r="B118" s="10"/>
      <c r="C118" s="14"/>
      <c r="D118" s="13"/>
      <c r="E118" s="13"/>
      <c r="F118" s="13"/>
      <c r="G118" s="13"/>
    </row>
    <row r="119" spans="1:7" ht="66.75" customHeight="1">
      <c r="A119" s="10" t="s">
        <v>93</v>
      </c>
      <c r="B119" s="10"/>
      <c r="C119" s="14" t="s">
        <v>94</v>
      </c>
      <c r="D119" s="13" t="s">
        <v>16</v>
      </c>
      <c r="E119" s="13">
        <v>2</v>
      </c>
      <c r="F119" s="13">
        <v>0</v>
      </c>
      <c r="G119" s="13">
        <f>E119*F119</f>
        <v>0</v>
      </c>
    </row>
    <row r="120" spans="1:7">
      <c r="A120" s="10"/>
      <c r="B120" s="10"/>
      <c r="C120" s="14"/>
      <c r="D120" s="13"/>
      <c r="E120" s="13"/>
      <c r="F120" s="13"/>
      <c r="G120" s="13"/>
    </row>
    <row r="121" spans="1:7" ht="76.5" customHeight="1">
      <c r="A121" s="10" t="s">
        <v>95</v>
      </c>
      <c r="B121" s="10"/>
      <c r="C121" s="14" t="s">
        <v>96</v>
      </c>
      <c r="D121" s="13" t="s">
        <v>22</v>
      </c>
      <c r="E121" s="13">
        <v>892</v>
      </c>
      <c r="F121" s="13">
        <v>0</v>
      </c>
      <c r="G121" s="13">
        <f>E121*F121</f>
        <v>0</v>
      </c>
    </row>
    <row r="122" spans="1:7">
      <c r="A122" s="10"/>
      <c r="B122" s="10"/>
      <c r="C122" s="14"/>
      <c r="D122" s="13"/>
      <c r="E122" s="13"/>
      <c r="F122" s="13"/>
      <c r="G122" s="13"/>
    </row>
    <row r="123" spans="1:7" ht="42" customHeight="1">
      <c r="A123" s="10" t="s">
        <v>97</v>
      </c>
      <c r="B123" s="10"/>
      <c r="C123" s="14" t="s">
        <v>98</v>
      </c>
      <c r="D123" s="13" t="s">
        <v>22</v>
      </c>
      <c r="E123" s="13">
        <v>422</v>
      </c>
      <c r="F123" s="13">
        <v>0</v>
      </c>
      <c r="G123" s="13">
        <f>E123*F123</f>
        <v>0</v>
      </c>
    </row>
    <row r="124" spans="1:7">
      <c r="A124" s="10"/>
      <c r="B124" s="10"/>
      <c r="C124" s="14"/>
      <c r="D124" s="13"/>
      <c r="E124" s="13"/>
      <c r="F124" s="13"/>
      <c r="G124" s="13"/>
    </row>
    <row r="125" spans="1:7" ht="40.5" customHeight="1">
      <c r="A125" s="10" t="s">
        <v>99</v>
      </c>
      <c r="B125" s="10"/>
      <c r="C125" s="14" t="s">
        <v>100</v>
      </c>
      <c r="D125" s="13" t="s">
        <v>22</v>
      </c>
      <c r="E125" s="13">
        <v>320</v>
      </c>
      <c r="F125" s="13">
        <v>0</v>
      </c>
      <c r="G125" s="13">
        <f>E125*F125</f>
        <v>0</v>
      </c>
    </row>
    <row r="126" spans="1:7">
      <c r="A126" s="10"/>
      <c r="B126" s="10"/>
      <c r="C126" s="14"/>
      <c r="D126" s="13"/>
      <c r="E126" s="13"/>
      <c r="F126" s="13"/>
      <c r="G126" s="13"/>
    </row>
    <row r="127" spans="1:7" ht="40.5" customHeight="1">
      <c r="A127" s="10" t="s">
        <v>101</v>
      </c>
      <c r="B127" s="10"/>
      <c r="C127" s="14" t="s">
        <v>102</v>
      </c>
      <c r="D127" s="13" t="s">
        <v>22</v>
      </c>
      <c r="E127" s="13">
        <v>62</v>
      </c>
      <c r="F127" s="13">
        <v>0</v>
      </c>
      <c r="G127" s="13">
        <f>E127*F127</f>
        <v>0</v>
      </c>
    </row>
    <row r="128" spans="1:7">
      <c r="A128" s="28"/>
      <c r="B128" s="28"/>
      <c r="C128" s="29"/>
      <c r="D128" s="30"/>
      <c r="E128" s="30"/>
      <c r="F128" s="30"/>
      <c r="G128" s="30"/>
    </row>
    <row r="129" spans="1:7" ht="27.75" customHeight="1">
      <c r="A129" s="10" t="s">
        <v>103</v>
      </c>
      <c r="B129" s="10"/>
      <c r="C129" s="14" t="s">
        <v>104</v>
      </c>
      <c r="D129" s="13" t="s">
        <v>16</v>
      </c>
      <c r="E129" s="13">
        <v>26</v>
      </c>
      <c r="F129" s="13">
        <v>0</v>
      </c>
      <c r="G129" s="13"/>
    </row>
    <row r="130" spans="1:7" ht="15.75" thickBot="1">
      <c r="A130" s="10"/>
      <c r="B130" s="10"/>
      <c r="C130" s="15"/>
      <c r="D130" s="13"/>
      <c r="E130" s="13"/>
      <c r="F130" s="13"/>
      <c r="G130" s="13"/>
    </row>
    <row r="131" spans="1:7" s="22" customFormat="1" ht="16.149999999999999" customHeight="1" thickBot="1">
      <c r="A131" s="16"/>
      <c r="B131" s="17" t="s">
        <v>71</v>
      </c>
      <c r="C131" s="17" t="s">
        <v>105</v>
      </c>
      <c r="D131" s="18"/>
      <c r="E131" s="19"/>
      <c r="F131" s="20"/>
      <c r="G131" s="21">
        <f>SUM(G86:G130)</f>
        <v>0</v>
      </c>
    </row>
    <row r="132" spans="1:7" ht="18.75" customHeight="1" thickBot="1">
      <c r="A132" s="23"/>
      <c r="B132" s="24"/>
      <c r="C132" s="25"/>
      <c r="D132" s="26"/>
      <c r="E132" s="26"/>
      <c r="F132" s="26"/>
      <c r="G132" s="26"/>
    </row>
    <row r="133" spans="1:7" s="9" customFormat="1" ht="19.899999999999999" customHeight="1" thickBot="1">
      <c r="A133" s="5"/>
      <c r="B133" s="6" t="s">
        <v>106</v>
      </c>
      <c r="C133" s="278" t="s">
        <v>107</v>
      </c>
      <c r="D133" s="279"/>
      <c r="E133" s="27"/>
      <c r="F133" s="7"/>
      <c r="G133" s="8"/>
    </row>
    <row r="134" spans="1:7">
      <c r="A134" s="10"/>
      <c r="B134" s="11"/>
      <c r="C134" s="12"/>
      <c r="D134" s="13"/>
      <c r="E134" s="13"/>
      <c r="F134" s="13"/>
      <c r="G134" s="13"/>
    </row>
    <row r="135" spans="1:7" ht="30.75" customHeight="1">
      <c r="A135" s="10" t="s">
        <v>11</v>
      </c>
      <c r="B135" s="10"/>
      <c r="C135" s="14" t="s">
        <v>108</v>
      </c>
      <c r="D135" s="13" t="s">
        <v>42</v>
      </c>
      <c r="E135" s="13">
        <v>135</v>
      </c>
      <c r="F135" s="13">
        <v>0</v>
      </c>
      <c r="G135" s="13">
        <f>E135*F135</f>
        <v>0</v>
      </c>
    </row>
    <row r="136" spans="1:7">
      <c r="A136" s="10"/>
      <c r="B136" s="10"/>
      <c r="C136" s="14"/>
      <c r="D136" s="13"/>
      <c r="E136" s="13"/>
      <c r="F136" s="13"/>
      <c r="G136" s="13"/>
    </row>
    <row r="137" spans="1:7" ht="30" customHeight="1">
      <c r="A137" s="10" t="s">
        <v>14</v>
      </c>
      <c r="B137" s="10"/>
      <c r="C137" s="14" t="s">
        <v>45</v>
      </c>
      <c r="D137" s="13" t="s">
        <v>42</v>
      </c>
      <c r="E137" s="13">
        <v>21</v>
      </c>
      <c r="F137" s="13">
        <v>0</v>
      </c>
      <c r="G137" s="13">
        <f>E137*F137</f>
        <v>0</v>
      </c>
    </row>
    <row r="138" spans="1:7">
      <c r="A138" s="10"/>
      <c r="B138" s="10"/>
      <c r="C138" s="14"/>
      <c r="D138" s="13"/>
      <c r="E138" s="13"/>
      <c r="F138" s="13"/>
      <c r="G138" s="13"/>
    </row>
    <row r="139" spans="1:7" ht="39" customHeight="1">
      <c r="A139" s="10" t="s">
        <v>17</v>
      </c>
      <c r="B139" s="10"/>
      <c r="C139" s="14" t="s">
        <v>109</v>
      </c>
      <c r="D139" s="13" t="s">
        <v>42</v>
      </c>
      <c r="E139" s="13">
        <v>22</v>
      </c>
      <c r="F139" s="13">
        <v>0</v>
      </c>
      <c r="G139" s="13">
        <f>E139*F139</f>
        <v>0</v>
      </c>
    </row>
    <row r="140" spans="1:7">
      <c r="A140" s="10"/>
      <c r="B140" s="10"/>
      <c r="C140" s="14"/>
      <c r="D140" s="13"/>
      <c r="E140" s="13"/>
      <c r="F140" s="13"/>
      <c r="G140" s="13"/>
    </row>
    <row r="141" spans="1:7" ht="30" customHeight="1">
      <c r="A141" s="10" t="s">
        <v>20</v>
      </c>
      <c r="B141" s="10"/>
      <c r="C141" s="14" t="s">
        <v>110</v>
      </c>
      <c r="D141" s="13" t="s">
        <v>42</v>
      </c>
      <c r="E141" s="13">
        <v>66</v>
      </c>
      <c r="F141" s="13">
        <v>0</v>
      </c>
      <c r="G141" s="13">
        <f>E141*F141</f>
        <v>0</v>
      </c>
    </row>
    <row r="142" spans="1:7">
      <c r="A142" s="10"/>
      <c r="B142" s="10"/>
      <c r="C142" s="14"/>
      <c r="D142" s="13"/>
      <c r="E142" s="13"/>
      <c r="F142" s="13"/>
      <c r="G142" s="13"/>
    </row>
    <row r="143" spans="1:7" ht="42" customHeight="1">
      <c r="A143" s="10" t="s">
        <v>23</v>
      </c>
      <c r="B143" s="10"/>
      <c r="C143" s="14" t="s">
        <v>111</v>
      </c>
      <c r="D143" s="13" t="s">
        <v>42</v>
      </c>
      <c r="E143" s="13">
        <v>57</v>
      </c>
      <c r="F143" s="13">
        <v>0</v>
      </c>
      <c r="G143" s="13">
        <f>E143*F143</f>
        <v>0</v>
      </c>
    </row>
    <row r="144" spans="1:7">
      <c r="A144" s="10"/>
      <c r="B144" s="10"/>
      <c r="C144" s="14"/>
      <c r="D144" s="13"/>
      <c r="E144" s="13"/>
      <c r="F144" s="13"/>
      <c r="G144" s="13"/>
    </row>
    <row r="145" spans="1:7" ht="43.5" customHeight="1">
      <c r="A145" s="10" t="s">
        <v>25</v>
      </c>
      <c r="B145" s="10"/>
      <c r="C145" s="14" t="s">
        <v>112</v>
      </c>
      <c r="D145" s="13" t="s">
        <v>27</v>
      </c>
      <c r="E145" s="13">
        <f>114-53</f>
        <v>61</v>
      </c>
      <c r="F145" s="13">
        <v>0</v>
      </c>
      <c r="G145" s="13">
        <f>E145*F145</f>
        <v>0</v>
      </c>
    </row>
    <row r="146" spans="1:7">
      <c r="A146" s="10"/>
      <c r="B146" s="10"/>
      <c r="C146" s="14"/>
      <c r="D146" s="13"/>
      <c r="E146" s="13"/>
      <c r="F146" s="13"/>
      <c r="G146" s="13"/>
    </row>
    <row r="147" spans="1:7" ht="27.75" customHeight="1">
      <c r="A147" s="10" t="s">
        <v>28</v>
      </c>
      <c r="B147" s="10"/>
      <c r="C147" s="14" t="s">
        <v>113</v>
      </c>
      <c r="D147" s="13" t="s">
        <v>22</v>
      </c>
      <c r="E147" s="13">
        <v>92</v>
      </c>
      <c r="F147" s="13">
        <v>0</v>
      </c>
      <c r="G147" s="13">
        <f>E147*F147</f>
        <v>0</v>
      </c>
    </row>
    <row r="148" spans="1:7">
      <c r="A148" s="10"/>
      <c r="B148" s="10"/>
      <c r="C148" s="14"/>
      <c r="D148" s="13"/>
      <c r="E148" s="13"/>
      <c r="F148" s="13"/>
      <c r="G148" s="13"/>
    </row>
    <row r="149" spans="1:7" ht="27.75" customHeight="1">
      <c r="A149" s="10" t="s">
        <v>30</v>
      </c>
      <c r="B149" s="10"/>
      <c r="C149" s="14" t="s">
        <v>114</v>
      </c>
      <c r="D149" s="13" t="s">
        <v>77</v>
      </c>
      <c r="E149" s="13">
        <v>34</v>
      </c>
      <c r="F149" s="13">
        <v>0</v>
      </c>
      <c r="G149" s="13">
        <f>E149*F149</f>
        <v>0</v>
      </c>
    </row>
    <row r="150" spans="1:7">
      <c r="A150" s="10"/>
      <c r="B150" s="10"/>
      <c r="C150" s="14"/>
      <c r="D150" s="13"/>
      <c r="E150" s="13"/>
      <c r="F150" s="13"/>
      <c r="G150" s="13"/>
    </row>
    <row r="151" spans="1:7" ht="52.5" customHeight="1">
      <c r="A151" s="10" t="s">
        <v>32</v>
      </c>
      <c r="B151" s="10"/>
      <c r="C151" s="14" t="s">
        <v>115</v>
      </c>
      <c r="D151" s="13" t="s">
        <v>27</v>
      </c>
      <c r="E151" s="13">
        <v>61</v>
      </c>
      <c r="F151" s="13">
        <v>0</v>
      </c>
      <c r="G151" s="13">
        <f>E151*F151</f>
        <v>0</v>
      </c>
    </row>
    <row r="152" spans="1:7" ht="15.75" thickBot="1">
      <c r="A152" s="10"/>
      <c r="B152" s="10"/>
      <c r="C152" s="15"/>
      <c r="D152" s="13"/>
      <c r="E152" s="13"/>
      <c r="F152" s="13"/>
      <c r="G152" s="13"/>
    </row>
    <row r="153" spans="1:7" s="22" customFormat="1" ht="16.149999999999999" customHeight="1" thickBot="1">
      <c r="A153" s="16"/>
      <c r="B153" s="17" t="s">
        <v>106</v>
      </c>
      <c r="C153" s="17" t="s">
        <v>116</v>
      </c>
      <c r="D153" s="18"/>
      <c r="E153" s="19"/>
      <c r="F153" s="20"/>
      <c r="G153" s="21">
        <f>SUM(G134:G152)</f>
        <v>0</v>
      </c>
    </row>
    <row r="154" spans="1:7" ht="18.75" customHeight="1" thickBot="1">
      <c r="A154" s="23"/>
      <c r="B154" s="24"/>
      <c r="C154" s="25"/>
      <c r="D154" s="26"/>
      <c r="E154" s="26"/>
      <c r="F154" s="26"/>
      <c r="G154" s="26"/>
    </row>
    <row r="155" spans="1:7" s="9" customFormat="1" ht="19.899999999999999" customHeight="1" thickBot="1">
      <c r="A155" s="5"/>
      <c r="B155" s="6" t="s">
        <v>117</v>
      </c>
      <c r="C155" s="278" t="s">
        <v>118</v>
      </c>
      <c r="D155" s="279"/>
      <c r="E155" s="27"/>
      <c r="F155" s="7"/>
      <c r="G155" s="8"/>
    </row>
    <row r="156" spans="1:7">
      <c r="A156" s="10"/>
      <c r="B156" s="11"/>
      <c r="C156" s="12"/>
      <c r="D156" s="13"/>
      <c r="E156" s="13"/>
      <c r="F156" s="13"/>
      <c r="G156" s="13"/>
    </row>
    <row r="157" spans="1:7" ht="66.75" customHeight="1">
      <c r="A157" s="10" t="s">
        <v>11</v>
      </c>
      <c r="B157" s="10"/>
      <c r="C157" s="14" t="s">
        <v>119</v>
      </c>
      <c r="D157" s="13" t="s">
        <v>22</v>
      </c>
      <c r="E157" s="13">
        <v>19.2</v>
      </c>
      <c r="F157" s="13">
        <v>0</v>
      </c>
      <c r="G157" s="13">
        <f>E157*F157</f>
        <v>0</v>
      </c>
    </row>
    <row r="158" spans="1:7">
      <c r="A158" s="10"/>
      <c r="B158" s="10"/>
      <c r="C158" s="14"/>
      <c r="D158" s="13"/>
      <c r="E158" s="13"/>
      <c r="F158" s="13"/>
      <c r="G158" s="13"/>
    </row>
    <row r="159" spans="1:7" ht="80.25" customHeight="1">
      <c r="A159" s="10" t="s">
        <v>14</v>
      </c>
      <c r="B159" s="10"/>
      <c r="C159" s="14" t="s">
        <v>120</v>
      </c>
      <c r="D159" s="13" t="s">
        <v>27</v>
      </c>
      <c r="E159" s="13">
        <v>43</v>
      </c>
      <c r="F159" s="13">
        <v>0</v>
      </c>
      <c r="G159" s="13">
        <f>E159*F159</f>
        <v>0</v>
      </c>
    </row>
    <row r="160" spans="1:7">
      <c r="A160" s="10"/>
      <c r="B160" s="10"/>
      <c r="C160" s="14"/>
      <c r="D160" s="13"/>
      <c r="E160" s="13"/>
      <c r="F160" s="13"/>
      <c r="G160" s="13"/>
    </row>
    <row r="161" spans="1:7" ht="45">
      <c r="A161" s="10" t="s">
        <v>17</v>
      </c>
      <c r="B161" s="10"/>
      <c r="C161" s="14" t="s">
        <v>121</v>
      </c>
      <c r="D161" s="13" t="s">
        <v>16</v>
      </c>
      <c r="E161" s="13">
        <v>8</v>
      </c>
      <c r="F161" s="13">
        <v>0</v>
      </c>
      <c r="G161" s="13">
        <f>E161*F161</f>
        <v>0</v>
      </c>
    </row>
    <row r="162" spans="1:7">
      <c r="A162" s="10"/>
      <c r="B162" s="10"/>
      <c r="C162" s="14"/>
      <c r="D162" s="13"/>
      <c r="E162" s="13"/>
      <c r="F162" s="13"/>
      <c r="G162" s="13"/>
    </row>
    <row r="163" spans="1:7" ht="50.25" customHeight="1">
      <c r="A163" s="10" t="s">
        <v>20</v>
      </c>
      <c r="B163" s="10"/>
      <c r="C163" s="14" t="s">
        <v>122</v>
      </c>
      <c r="D163" s="13" t="s">
        <v>16</v>
      </c>
      <c r="E163" s="13">
        <v>8</v>
      </c>
      <c r="F163" s="13">
        <v>0</v>
      </c>
      <c r="G163" s="13">
        <f>E163*F163</f>
        <v>0</v>
      </c>
    </row>
    <row r="164" spans="1:7">
      <c r="A164" s="10"/>
      <c r="B164" s="10"/>
      <c r="C164" s="14"/>
      <c r="D164" s="13"/>
      <c r="E164" s="13"/>
      <c r="F164" s="13"/>
      <c r="G164" s="13"/>
    </row>
    <row r="165" spans="1:7" ht="63.75" customHeight="1">
      <c r="A165" s="10" t="s">
        <v>23</v>
      </c>
      <c r="B165" s="10"/>
      <c r="C165" s="14" t="s">
        <v>123</v>
      </c>
      <c r="D165" s="13" t="s">
        <v>16</v>
      </c>
      <c r="E165" s="13">
        <v>3</v>
      </c>
      <c r="F165" s="13">
        <v>0</v>
      </c>
      <c r="G165" s="13">
        <f>E165*F165</f>
        <v>0</v>
      </c>
    </row>
    <row r="166" spans="1:7">
      <c r="A166" s="10"/>
      <c r="B166" s="10"/>
      <c r="C166" s="14"/>
      <c r="D166" s="13"/>
      <c r="E166" s="13"/>
      <c r="F166" s="13"/>
      <c r="G166" s="13"/>
    </row>
    <row r="167" spans="1:7" ht="63.75" customHeight="1">
      <c r="A167" s="10" t="s">
        <v>25</v>
      </c>
      <c r="B167" s="10"/>
      <c r="C167" s="14" t="s">
        <v>124</v>
      </c>
      <c r="D167" s="13" t="s">
        <v>16</v>
      </c>
      <c r="E167" s="13">
        <v>4</v>
      </c>
      <c r="F167" s="13">
        <v>0</v>
      </c>
      <c r="G167" s="13">
        <f>E167*F167</f>
        <v>0</v>
      </c>
    </row>
    <row r="168" spans="1:7">
      <c r="A168" s="10"/>
      <c r="B168" s="10"/>
      <c r="C168" s="14"/>
      <c r="D168" s="13"/>
      <c r="E168" s="13"/>
      <c r="F168" s="13"/>
      <c r="G168" s="13"/>
    </row>
    <row r="169" spans="1:7" ht="78" customHeight="1">
      <c r="A169" s="10" t="s">
        <v>28</v>
      </c>
      <c r="B169" s="10"/>
      <c r="C169" s="14" t="s">
        <v>125</v>
      </c>
      <c r="D169" s="13" t="s">
        <v>16</v>
      </c>
      <c r="E169" s="13">
        <v>1</v>
      </c>
      <c r="F169" s="13">
        <v>0</v>
      </c>
      <c r="G169" s="13">
        <f>E169*F169</f>
        <v>0</v>
      </c>
    </row>
    <row r="170" spans="1:7">
      <c r="A170" s="10"/>
      <c r="B170" s="10"/>
      <c r="C170" s="14"/>
      <c r="D170" s="13"/>
      <c r="E170" s="13"/>
      <c r="F170" s="13"/>
      <c r="G170" s="13"/>
    </row>
    <row r="171" spans="1:7" ht="38.25" customHeight="1">
      <c r="A171" s="10" t="s">
        <v>30</v>
      </c>
      <c r="B171" s="10"/>
      <c r="C171" s="14" t="s">
        <v>126</v>
      </c>
      <c r="D171" s="13" t="s">
        <v>127</v>
      </c>
      <c r="E171" s="13">
        <v>1</v>
      </c>
      <c r="F171" s="13">
        <v>0</v>
      </c>
      <c r="G171" s="13">
        <f>E171*F171</f>
        <v>0</v>
      </c>
    </row>
    <row r="172" spans="1:7" ht="15.75" thickBot="1">
      <c r="A172" s="10"/>
      <c r="B172" s="10"/>
      <c r="C172" s="15"/>
      <c r="D172" s="13"/>
      <c r="E172" s="13"/>
      <c r="F172" s="13"/>
      <c r="G172" s="13"/>
    </row>
    <row r="173" spans="1:7" s="22" customFormat="1" ht="16.149999999999999" customHeight="1" thickBot="1">
      <c r="A173" s="16"/>
      <c r="B173" s="17" t="s">
        <v>117</v>
      </c>
      <c r="C173" s="17" t="s">
        <v>128</v>
      </c>
      <c r="D173" s="18"/>
      <c r="E173" s="19"/>
      <c r="F173" s="20"/>
      <c r="G173" s="21">
        <f>SUM(G156:G172)</f>
        <v>0</v>
      </c>
    </row>
    <row r="174" spans="1:7" ht="18.75" customHeight="1" thickBot="1">
      <c r="A174" s="23"/>
      <c r="B174" s="24"/>
      <c r="C174" s="25"/>
      <c r="D174" s="26"/>
      <c r="E174" s="26"/>
      <c r="F174" s="26"/>
      <c r="G174" s="26"/>
    </row>
    <row r="175" spans="1:7" s="9" customFormat="1" ht="19.899999999999999" customHeight="1" thickBot="1">
      <c r="A175" s="5"/>
      <c r="B175" s="6" t="s">
        <v>129</v>
      </c>
      <c r="C175" s="278" t="s">
        <v>130</v>
      </c>
      <c r="D175" s="279"/>
      <c r="E175" s="27"/>
      <c r="F175" s="7"/>
      <c r="G175" s="8"/>
    </row>
    <row r="176" spans="1:7">
      <c r="A176" s="10"/>
      <c r="B176" s="11"/>
      <c r="C176" s="12"/>
      <c r="D176" s="13"/>
      <c r="E176" s="13"/>
      <c r="F176" s="13"/>
      <c r="G176" s="13"/>
    </row>
    <row r="177" spans="1:8">
      <c r="A177" s="10" t="s">
        <v>11</v>
      </c>
      <c r="B177" s="10" t="s">
        <v>131</v>
      </c>
      <c r="C177" s="15" t="s">
        <v>132</v>
      </c>
      <c r="D177" s="13" t="s">
        <v>133</v>
      </c>
      <c r="E177" s="13">
        <v>20</v>
      </c>
      <c r="F177" s="13">
        <v>0</v>
      </c>
      <c r="G177" s="13">
        <f>E177*F177</f>
        <v>0</v>
      </c>
    </row>
    <row r="178" spans="1:8">
      <c r="A178" s="10"/>
      <c r="B178" s="10"/>
      <c r="C178" s="15"/>
      <c r="D178" s="13"/>
      <c r="E178" s="13"/>
      <c r="F178" s="13"/>
      <c r="G178" s="13"/>
    </row>
    <row r="179" spans="1:8">
      <c r="A179" s="10" t="s">
        <v>14</v>
      </c>
      <c r="B179" s="10" t="s">
        <v>131</v>
      </c>
      <c r="C179" s="15" t="s">
        <v>134</v>
      </c>
      <c r="D179" s="13" t="s">
        <v>133</v>
      </c>
      <c r="E179" s="13">
        <v>20</v>
      </c>
      <c r="F179" s="13">
        <v>0</v>
      </c>
      <c r="G179" s="13">
        <f>E179*F179</f>
        <v>0</v>
      </c>
    </row>
    <row r="180" spans="1:8">
      <c r="A180" s="10"/>
      <c r="B180" s="10"/>
      <c r="C180" s="15"/>
      <c r="D180" s="13"/>
      <c r="E180" s="13"/>
      <c r="F180" s="13"/>
      <c r="G180" s="13"/>
    </row>
    <row r="181" spans="1:8" ht="51.75" customHeight="1">
      <c r="A181" s="10" t="s">
        <v>17</v>
      </c>
      <c r="B181" s="10"/>
      <c r="C181" s="14" t="s">
        <v>135</v>
      </c>
      <c r="D181" s="13" t="s">
        <v>127</v>
      </c>
      <c r="E181" s="13">
        <v>1</v>
      </c>
      <c r="F181" s="13">
        <v>0</v>
      </c>
      <c r="G181" s="13">
        <f>E181*F181</f>
        <v>0</v>
      </c>
    </row>
    <row r="182" spans="1:8">
      <c r="A182" s="10"/>
      <c r="B182" s="10"/>
      <c r="C182" s="15"/>
      <c r="D182" s="13"/>
      <c r="E182" s="13"/>
      <c r="F182" s="13"/>
      <c r="G182" s="13"/>
    </row>
    <row r="183" spans="1:8" ht="30">
      <c r="A183" s="10" t="s">
        <v>20</v>
      </c>
      <c r="B183" s="10"/>
      <c r="C183" s="15" t="s">
        <v>136</v>
      </c>
      <c r="D183" s="13" t="s">
        <v>127</v>
      </c>
      <c r="E183" s="13">
        <v>1</v>
      </c>
      <c r="F183" s="13">
        <v>0</v>
      </c>
      <c r="G183" s="13">
        <f>E183*F183</f>
        <v>0</v>
      </c>
    </row>
    <row r="184" spans="1:8" ht="15.75" thickBot="1">
      <c r="A184" s="10"/>
      <c r="B184" s="10"/>
      <c r="C184" s="15"/>
      <c r="D184" s="13"/>
      <c r="E184" s="13"/>
      <c r="F184" s="13"/>
      <c r="G184" s="13"/>
    </row>
    <row r="185" spans="1:8" s="22" customFormat="1" ht="16.149999999999999" customHeight="1" thickBot="1">
      <c r="A185" s="16"/>
      <c r="B185" s="17" t="s">
        <v>129</v>
      </c>
      <c r="C185" s="17" t="s">
        <v>137</v>
      </c>
      <c r="D185" s="18"/>
      <c r="E185" s="19"/>
      <c r="F185" s="20"/>
      <c r="G185" s="21">
        <f>SUM(G177:G184)</f>
        <v>0</v>
      </c>
    </row>
    <row r="186" spans="1:8">
      <c r="A186" s="41"/>
      <c r="B186" s="42"/>
      <c r="C186" s="43"/>
      <c r="D186" s="26"/>
      <c r="E186" s="44"/>
      <c r="F186" s="44"/>
      <c r="G186" s="41"/>
    </row>
    <row r="187" spans="1:8" ht="16.5" customHeight="1">
      <c r="A187" s="41"/>
      <c r="B187" s="42"/>
      <c r="C187" s="43"/>
      <c r="D187" s="26"/>
      <c r="E187" s="44"/>
      <c r="F187" s="44"/>
      <c r="G187" s="41"/>
    </row>
    <row r="188" spans="1:8" ht="20.25">
      <c r="A188" s="41"/>
      <c r="B188" s="41"/>
      <c r="C188" s="45" t="s">
        <v>138</v>
      </c>
      <c r="D188" s="42"/>
      <c r="E188" s="45"/>
      <c r="F188" s="45"/>
      <c r="G188" s="45"/>
    </row>
    <row r="189" spans="1:8" ht="15.75" thickBot="1">
      <c r="A189" s="41"/>
      <c r="B189" s="46"/>
      <c r="C189" s="46"/>
      <c r="D189" s="46"/>
      <c r="E189" s="46"/>
      <c r="F189" s="46"/>
    </row>
    <row r="190" spans="1:8" s="52" customFormat="1" ht="16.149999999999999" customHeight="1">
      <c r="A190" s="47"/>
      <c r="B190" s="48" t="s">
        <v>9</v>
      </c>
      <c r="C190" s="49" t="s">
        <v>10</v>
      </c>
      <c r="D190" s="49"/>
      <c r="E190" s="49"/>
      <c r="F190" s="50"/>
      <c r="G190" s="51">
        <f>+G31</f>
        <v>0</v>
      </c>
      <c r="H190" s="47"/>
    </row>
    <row r="191" spans="1:8" s="52" customFormat="1" ht="16.149999999999999" customHeight="1">
      <c r="A191" s="47"/>
      <c r="B191" s="53"/>
      <c r="C191" s="54"/>
      <c r="D191" s="54"/>
      <c r="E191" s="54"/>
      <c r="F191" s="55"/>
      <c r="G191" s="56"/>
      <c r="H191" s="47"/>
    </row>
    <row r="192" spans="1:8" s="52" customFormat="1" ht="16.149999999999999" customHeight="1">
      <c r="A192" s="47"/>
      <c r="B192" s="57" t="s">
        <v>39</v>
      </c>
      <c r="C192" s="58" t="s">
        <v>40</v>
      </c>
      <c r="D192" s="58"/>
      <c r="E192" s="58"/>
      <c r="F192" s="59"/>
      <c r="G192" s="60">
        <f>+G51</f>
        <v>0</v>
      </c>
      <c r="H192" s="47"/>
    </row>
    <row r="193" spans="1:13" s="52" customFormat="1" ht="16.149999999999999" customHeight="1">
      <c r="A193" s="47"/>
      <c r="B193" s="53"/>
      <c r="C193" s="54"/>
      <c r="D193" s="54"/>
      <c r="E193" s="54"/>
      <c r="F193" s="55"/>
      <c r="G193" s="56"/>
      <c r="H193" s="47"/>
    </row>
    <row r="194" spans="1:13" s="52" customFormat="1" ht="16.149999999999999" customHeight="1">
      <c r="A194" s="47"/>
      <c r="B194" s="61" t="s">
        <v>51</v>
      </c>
      <c r="C194" s="62" t="str">
        <f>C53</f>
        <v xml:space="preserve">VOZIŠČNE KONSTRUKCIJE </v>
      </c>
      <c r="D194" s="58"/>
      <c r="E194" s="58"/>
      <c r="F194" s="59"/>
      <c r="G194" s="60">
        <f>+G83</f>
        <v>0</v>
      </c>
      <c r="H194" s="47"/>
    </row>
    <row r="195" spans="1:13" s="52" customFormat="1" ht="16.149999999999999" customHeight="1">
      <c r="A195" s="47"/>
      <c r="B195" s="53"/>
      <c r="C195" s="54"/>
      <c r="D195" s="54"/>
      <c r="E195" s="54"/>
      <c r="F195" s="55"/>
      <c r="G195" s="56"/>
      <c r="H195" s="47"/>
    </row>
    <row r="196" spans="1:13" s="52" customFormat="1" ht="16.149999999999999" customHeight="1">
      <c r="A196" s="47"/>
      <c r="B196" s="61" t="s">
        <v>71</v>
      </c>
      <c r="C196" s="62" t="str">
        <f>C85</f>
        <v>ODVODNJAVANJE</v>
      </c>
      <c r="D196" s="58"/>
      <c r="E196" s="58"/>
      <c r="F196" s="59"/>
      <c r="G196" s="60">
        <f>+G131</f>
        <v>0</v>
      </c>
      <c r="H196" s="47"/>
    </row>
    <row r="197" spans="1:13" s="52" customFormat="1" ht="16.149999999999999" customHeight="1">
      <c r="A197" s="47"/>
      <c r="B197" s="53"/>
      <c r="C197" s="54"/>
      <c r="D197" s="54"/>
      <c r="E197" s="54"/>
      <c r="F197" s="55"/>
      <c r="G197" s="56"/>
      <c r="H197" s="47"/>
    </row>
    <row r="198" spans="1:13" s="52" customFormat="1" ht="16.149999999999999" customHeight="1">
      <c r="A198" s="47"/>
      <c r="B198" s="61">
        <v>5</v>
      </c>
      <c r="C198" s="58" t="s">
        <v>107</v>
      </c>
      <c r="D198" s="58"/>
      <c r="E198" s="58"/>
      <c r="F198" s="59"/>
      <c r="G198" s="60">
        <f>+G153</f>
        <v>0</v>
      </c>
      <c r="H198" s="47"/>
    </row>
    <row r="199" spans="1:13" s="52" customFormat="1" ht="16.149999999999999" customHeight="1">
      <c r="A199" s="47"/>
      <c r="B199" s="53"/>
      <c r="C199" s="63"/>
      <c r="D199" s="54"/>
      <c r="E199" s="54"/>
      <c r="F199" s="55"/>
      <c r="G199" s="56"/>
      <c r="H199" s="47"/>
      <c r="M199" s="64"/>
    </row>
    <row r="200" spans="1:13" s="52" customFormat="1" ht="16.149999999999999" customHeight="1">
      <c r="A200" s="47"/>
      <c r="B200" s="61" t="s">
        <v>117</v>
      </c>
      <c r="C200" s="58" t="s">
        <v>118</v>
      </c>
      <c r="D200" s="58"/>
      <c r="E200" s="58"/>
      <c r="F200" s="59"/>
      <c r="G200" s="60">
        <f>+G173</f>
        <v>0</v>
      </c>
      <c r="H200" s="47"/>
      <c r="M200" s="64"/>
    </row>
    <row r="201" spans="1:13" s="52" customFormat="1" ht="16.149999999999999" customHeight="1">
      <c r="A201" s="47"/>
      <c r="B201" s="65"/>
      <c r="C201" s="63"/>
      <c r="D201" s="54"/>
      <c r="E201" s="54"/>
      <c r="F201" s="55"/>
      <c r="G201" s="66"/>
      <c r="H201" s="47"/>
    </row>
    <row r="202" spans="1:13" s="52" customFormat="1" ht="16.149999999999999" customHeight="1">
      <c r="A202" s="47"/>
      <c r="B202" s="61" t="s">
        <v>129</v>
      </c>
      <c r="C202" s="58" t="s">
        <v>130</v>
      </c>
      <c r="D202" s="58"/>
      <c r="E202" s="58"/>
      <c r="F202" s="59"/>
      <c r="G202" s="60">
        <f>+G185</f>
        <v>0</v>
      </c>
      <c r="H202" s="47"/>
      <c r="M202" s="64"/>
    </row>
    <row r="203" spans="1:13" s="52" customFormat="1" ht="16.149999999999999" customHeight="1">
      <c r="A203" s="47"/>
      <c r="B203" s="65"/>
      <c r="C203" s="63"/>
      <c r="D203" s="54"/>
      <c r="E203" s="54"/>
      <c r="F203" s="55"/>
      <c r="G203" s="66"/>
      <c r="H203" s="47"/>
    </row>
    <row r="204" spans="1:13" s="52" customFormat="1" ht="16.149999999999999" customHeight="1">
      <c r="A204" s="47"/>
      <c r="B204" s="61">
        <v>8</v>
      </c>
      <c r="C204" s="62" t="s">
        <v>139</v>
      </c>
      <c r="D204" s="58"/>
      <c r="E204" s="58"/>
      <c r="F204" s="59"/>
      <c r="G204" s="60">
        <f>+(G202+G200+G196+G194+G192+G190)*0.05</f>
        <v>0</v>
      </c>
      <c r="H204" s="47"/>
    </row>
    <row r="205" spans="1:13" s="52" customFormat="1" ht="16.149999999999999" customHeight="1" thickBot="1">
      <c r="A205" s="47"/>
      <c r="B205" s="67"/>
      <c r="C205" s="68"/>
      <c r="D205" s="69"/>
      <c r="E205" s="69"/>
      <c r="F205" s="70"/>
      <c r="G205" s="71"/>
      <c r="H205" s="47"/>
    </row>
    <row r="206" spans="1:13" s="75" customFormat="1" ht="25.15" customHeight="1" thickBot="1">
      <c r="A206" s="72"/>
      <c r="B206" s="73"/>
      <c r="C206" s="280" t="s">
        <v>140</v>
      </c>
      <c r="D206" s="281"/>
      <c r="E206" s="281"/>
      <c r="F206" s="282"/>
      <c r="G206" s="74">
        <f>G190+G192+G194+G196+G198+G200+G202+G204</f>
        <v>0</v>
      </c>
      <c r="J206" s="76"/>
    </row>
    <row r="207" spans="1:13" ht="21" customHeight="1" thickTop="1" thickBot="1">
      <c r="A207" s="41"/>
      <c r="B207" s="58"/>
      <c r="C207" s="77" t="s">
        <v>141</v>
      </c>
      <c r="D207" s="78"/>
      <c r="E207" s="78"/>
      <c r="F207" s="78"/>
      <c r="G207" s="79">
        <f>+G206*0.2</f>
        <v>0</v>
      </c>
    </row>
    <row r="208" spans="1:13" ht="25.15" customHeight="1" thickBot="1">
      <c r="B208" s="41"/>
      <c r="C208" s="80" t="s">
        <v>142</v>
      </c>
      <c r="D208" s="81"/>
      <c r="E208" s="81"/>
      <c r="F208" s="81"/>
      <c r="G208" s="82">
        <f>G207+G206</f>
        <v>0</v>
      </c>
    </row>
    <row r="209" ht="15.75" thickTop="1"/>
  </sheetData>
  <mergeCells count="10">
    <mergeCell ref="C133:D133"/>
    <mergeCell ref="C155:D155"/>
    <mergeCell ref="C175:D175"/>
    <mergeCell ref="C206:F206"/>
    <mergeCell ref="A1:G1"/>
    <mergeCell ref="A2:G2"/>
    <mergeCell ref="C7:D7"/>
    <mergeCell ref="C33:D33"/>
    <mergeCell ref="C53:D53"/>
    <mergeCell ref="C85:D8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84"/>
  <sheetViews>
    <sheetView tabSelected="1" workbookViewId="0">
      <selection activeCell="G9" sqref="G9"/>
    </sheetView>
  </sheetViews>
  <sheetFormatPr defaultRowHeight="15"/>
  <cols>
    <col min="1" max="1" width="2.42578125" customWidth="1"/>
    <col min="2" max="2" width="4.7109375" customWidth="1"/>
    <col min="3" max="3" width="7.5703125" customWidth="1"/>
    <col min="4" max="4" width="25.140625" customWidth="1"/>
    <col min="5" max="5" width="6.140625" customWidth="1"/>
    <col min="6" max="6" width="9.85546875" customWidth="1"/>
    <col min="7" max="7" width="11.85546875" customWidth="1"/>
    <col min="8" max="8" width="15.28515625" customWidth="1"/>
    <col min="9" max="9" width="4.85546875" customWidth="1"/>
  </cols>
  <sheetData>
    <row r="1" spans="2:8" ht="18">
      <c r="B1" s="283" t="s">
        <v>0</v>
      </c>
      <c r="C1" s="283"/>
      <c r="D1" s="283"/>
      <c r="E1" s="283"/>
      <c r="F1" s="283"/>
      <c r="G1" s="283"/>
      <c r="H1" s="283"/>
    </row>
    <row r="2" spans="2:8" ht="18">
      <c r="B2" s="283" t="s">
        <v>143</v>
      </c>
      <c r="C2" s="283"/>
      <c r="D2" s="283"/>
      <c r="E2" s="283"/>
      <c r="F2" s="283"/>
      <c r="G2" s="283"/>
      <c r="H2" s="283"/>
    </row>
    <row r="3" spans="2:8" ht="15.75">
      <c r="B3" s="1"/>
      <c r="C3" s="1"/>
      <c r="D3" s="1"/>
      <c r="E3" s="1"/>
      <c r="F3" s="1"/>
      <c r="G3" s="1"/>
    </row>
    <row r="4" spans="2:8" ht="15.6" customHeight="1">
      <c r="B4" s="1"/>
      <c r="C4" s="1"/>
      <c r="D4" s="1"/>
      <c r="E4" s="1"/>
      <c r="F4" s="1"/>
      <c r="G4" s="1"/>
      <c r="H4" s="1"/>
    </row>
    <row r="5" spans="2:8" s="3" customFormat="1" ht="15.6" customHeight="1">
      <c r="B5" s="2" t="s">
        <v>2</v>
      </c>
      <c r="C5" s="2" t="s">
        <v>3</v>
      </c>
      <c r="D5" s="2" t="s">
        <v>4</v>
      </c>
      <c r="E5" s="2" t="s">
        <v>5</v>
      </c>
      <c r="F5" s="2" t="s">
        <v>6</v>
      </c>
      <c r="G5" s="2" t="s">
        <v>7</v>
      </c>
      <c r="H5" s="2" t="s">
        <v>8</v>
      </c>
    </row>
    <row r="6" spans="2:8" ht="15.6" customHeight="1" thickBot="1">
      <c r="B6" s="4"/>
      <c r="C6" s="4"/>
      <c r="D6" s="4"/>
      <c r="E6" s="4"/>
      <c r="F6" s="4"/>
      <c r="G6" s="4"/>
      <c r="H6" s="4"/>
    </row>
    <row r="7" spans="2:8" s="9" customFormat="1" ht="19.899999999999999" customHeight="1" thickBot="1">
      <c r="B7" s="5"/>
      <c r="C7" s="6" t="s">
        <v>9</v>
      </c>
      <c r="D7" s="278" t="s">
        <v>10</v>
      </c>
      <c r="E7" s="279"/>
      <c r="F7" s="7"/>
      <c r="G7" s="7"/>
      <c r="H7" s="8"/>
    </row>
    <row r="8" spans="2:8">
      <c r="B8" s="10"/>
      <c r="C8" s="11"/>
      <c r="D8" s="12"/>
      <c r="E8" s="13"/>
      <c r="F8" s="13"/>
      <c r="G8" s="13"/>
      <c r="H8" s="13"/>
    </row>
    <row r="9" spans="2:8" ht="165.75">
      <c r="B9" s="10" t="s">
        <v>11</v>
      </c>
      <c r="C9" s="10"/>
      <c r="D9" s="83" t="s">
        <v>144</v>
      </c>
      <c r="E9" s="84" t="s">
        <v>16</v>
      </c>
      <c r="F9" s="13">
        <v>1</v>
      </c>
      <c r="G9" s="13">
        <v>0</v>
      </c>
      <c r="H9" s="13">
        <f>F9*G9</f>
        <v>0</v>
      </c>
    </row>
    <row r="10" spans="2:8">
      <c r="B10" s="10"/>
      <c r="C10" s="11"/>
      <c r="D10" s="85"/>
      <c r="E10" s="13"/>
      <c r="F10" s="13"/>
      <c r="G10" s="13"/>
      <c r="H10" s="13"/>
    </row>
    <row r="11" spans="2:8" ht="38.25">
      <c r="B11" s="10" t="s">
        <v>14</v>
      </c>
      <c r="C11" s="10"/>
      <c r="D11" s="83" t="s">
        <v>145</v>
      </c>
      <c r="E11" s="84" t="s">
        <v>27</v>
      </c>
      <c r="F11" s="13">
        <v>0</v>
      </c>
      <c r="G11" s="13">
        <v>0</v>
      </c>
      <c r="H11" s="13">
        <f>F11*G11</f>
        <v>0</v>
      </c>
    </row>
    <row r="12" spans="2:8">
      <c r="B12" s="10"/>
      <c r="C12" s="11"/>
      <c r="D12" s="85"/>
      <c r="E12" s="13"/>
      <c r="F12" s="13"/>
      <c r="G12" s="13"/>
      <c r="H12" s="13"/>
    </row>
    <row r="13" spans="2:8" ht="25.5">
      <c r="B13" s="10" t="s">
        <v>17</v>
      </c>
      <c r="C13" s="10"/>
      <c r="D13" s="83" t="s">
        <v>15</v>
      </c>
      <c r="E13" s="84" t="s">
        <v>16</v>
      </c>
      <c r="F13" s="13">
        <v>0</v>
      </c>
      <c r="G13" s="13">
        <v>0</v>
      </c>
      <c r="H13" s="13">
        <f>F13*G13</f>
        <v>0</v>
      </c>
    </row>
    <row r="14" spans="2:8">
      <c r="B14" s="10"/>
      <c r="C14" s="11"/>
      <c r="D14" s="85"/>
      <c r="E14" s="13"/>
      <c r="F14" s="13"/>
      <c r="G14" s="13"/>
      <c r="H14" s="13"/>
    </row>
    <row r="15" spans="2:8" ht="63.75">
      <c r="B15" s="10" t="s">
        <v>20</v>
      </c>
      <c r="C15" s="10"/>
      <c r="D15" s="83" t="s">
        <v>146</v>
      </c>
      <c r="E15" s="84"/>
      <c r="F15" s="13"/>
      <c r="G15" s="84" t="s">
        <v>147</v>
      </c>
      <c r="H15" s="13">
        <v>0</v>
      </c>
    </row>
    <row r="16" spans="2:8">
      <c r="B16" s="10"/>
      <c r="C16" s="10"/>
      <c r="D16" s="83"/>
      <c r="E16" s="84"/>
      <c r="F16" s="13"/>
      <c r="G16" s="13"/>
      <c r="H16" s="13"/>
    </row>
    <row r="17" spans="2:11" ht="66.75" customHeight="1">
      <c r="B17" s="10" t="s">
        <v>23</v>
      </c>
      <c r="C17" s="10"/>
      <c r="D17" s="83" t="s">
        <v>148</v>
      </c>
      <c r="E17" s="84"/>
      <c r="F17" s="13"/>
      <c r="G17" s="84" t="s">
        <v>147</v>
      </c>
      <c r="H17" s="13">
        <v>0</v>
      </c>
    </row>
    <row r="18" spans="2:11">
      <c r="B18" s="10"/>
      <c r="C18" s="10"/>
      <c r="D18" s="14"/>
      <c r="E18" s="13"/>
      <c r="F18" s="13"/>
      <c r="G18" s="13"/>
      <c r="H18" s="13"/>
    </row>
    <row r="19" spans="2:11" ht="75">
      <c r="B19" s="10" t="s">
        <v>25</v>
      </c>
      <c r="C19" s="10"/>
      <c r="D19" s="14" t="s">
        <v>149</v>
      </c>
      <c r="E19" s="84" t="s">
        <v>27</v>
      </c>
      <c r="F19" s="13">
        <f>229-74</f>
        <v>155</v>
      </c>
      <c r="G19" s="13">
        <v>0</v>
      </c>
      <c r="H19" s="13">
        <f>F19*G19</f>
        <v>0</v>
      </c>
    </row>
    <row r="20" spans="2:11" ht="15.75" thickBot="1">
      <c r="B20" s="10"/>
      <c r="C20" s="10"/>
      <c r="D20" s="14"/>
      <c r="E20" s="13"/>
      <c r="F20" s="13"/>
      <c r="G20" s="13"/>
      <c r="H20" s="13"/>
    </row>
    <row r="21" spans="2:11" s="22" customFormat="1" ht="16.149999999999999" customHeight="1" thickBot="1">
      <c r="B21" s="16"/>
      <c r="C21" s="17" t="s">
        <v>9</v>
      </c>
      <c r="D21" s="17" t="s">
        <v>38</v>
      </c>
      <c r="E21" s="18"/>
      <c r="F21" s="19"/>
      <c r="G21" s="20"/>
      <c r="H21" s="21">
        <f>H9+H11+H13+H15+H17+H19</f>
        <v>0</v>
      </c>
    </row>
    <row r="22" spans="2:11" ht="18.75" customHeight="1" thickBot="1">
      <c r="B22" s="23"/>
      <c r="C22" s="24"/>
      <c r="D22" s="25"/>
      <c r="E22" s="26"/>
      <c r="F22" s="26"/>
      <c r="G22" s="26"/>
      <c r="H22" s="26"/>
    </row>
    <row r="23" spans="2:11" s="9" customFormat="1" ht="19.899999999999999" customHeight="1" thickBot="1">
      <c r="B23" s="5"/>
      <c r="C23" s="6" t="s">
        <v>39</v>
      </c>
      <c r="D23" s="278" t="s">
        <v>40</v>
      </c>
      <c r="E23" s="279"/>
      <c r="F23" s="27"/>
      <c r="G23" s="7"/>
      <c r="H23" s="8"/>
    </row>
    <row r="24" spans="2:11">
      <c r="B24" s="10"/>
      <c r="C24" s="11"/>
      <c r="D24" s="12"/>
      <c r="E24" s="13"/>
      <c r="F24" s="13"/>
      <c r="G24" s="13"/>
      <c r="H24" s="13"/>
    </row>
    <row r="25" spans="2:11" ht="30">
      <c r="B25" s="10" t="s">
        <v>11</v>
      </c>
      <c r="C25" s="10"/>
      <c r="D25" s="14" t="s">
        <v>150</v>
      </c>
      <c r="E25" s="84" t="s">
        <v>42</v>
      </c>
      <c r="F25" s="13">
        <v>30.4</v>
      </c>
      <c r="G25" s="13">
        <v>0</v>
      </c>
      <c r="H25" s="13">
        <f>F25*G25</f>
        <v>0</v>
      </c>
      <c r="K25" s="26"/>
    </row>
    <row r="26" spans="2:11">
      <c r="B26" s="10"/>
      <c r="C26" s="10"/>
      <c r="D26" s="14"/>
      <c r="E26" s="13"/>
      <c r="F26" s="13"/>
      <c r="G26" s="13"/>
      <c r="H26" s="13"/>
      <c r="K26" s="26"/>
    </row>
    <row r="27" spans="2:11" ht="51.75" customHeight="1">
      <c r="B27" s="10" t="s">
        <v>14</v>
      </c>
      <c r="C27" s="10"/>
      <c r="D27" s="14" t="s">
        <v>49</v>
      </c>
      <c r="E27" s="84" t="s">
        <v>22</v>
      </c>
      <c r="F27" s="13">
        <v>170</v>
      </c>
      <c r="G27" s="13">
        <v>0</v>
      </c>
      <c r="H27" s="13">
        <f>F27*G27</f>
        <v>0</v>
      </c>
      <c r="K27" s="26"/>
    </row>
    <row r="28" spans="2:11">
      <c r="B28" s="10"/>
      <c r="C28" s="10"/>
      <c r="D28" s="15"/>
      <c r="E28" s="13"/>
      <c r="F28" s="13"/>
      <c r="G28" s="13"/>
      <c r="H28" s="13"/>
      <c r="K28" s="26"/>
    </row>
    <row r="29" spans="2:11" ht="103.5" customHeight="1">
      <c r="B29" s="10" t="s">
        <v>17</v>
      </c>
      <c r="C29" s="10"/>
      <c r="D29" s="83" t="s">
        <v>151</v>
      </c>
      <c r="E29" s="84" t="s">
        <v>42</v>
      </c>
      <c r="F29" s="13">
        <v>152</v>
      </c>
      <c r="G29" s="13">
        <v>0</v>
      </c>
      <c r="H29" s="13">
        <f>F29*G29</f>
        <v>0</v>
      </c>
      <c r="K29" s="26"/>
    </row>
    <row r="30" spans="2:11">
      <c r="B30" s="10"/>
      <c r="C30" s="10"/>
      <c r="D30" s="83"/>
      <c r="E30" s="84"/>
      <c r="F30" s="13"/>
      <c r="G30" s="13"/>
      <c r="H30" s="13"/>
      <c r="K30" s="26"/>
    </row>
    <row r="31" spans="2:11" ht="77.25" customHeight="1">
      <c r="B31" s="10" t="s">
        <v>20</v>
      </c>
      <c r="C31" s="10"/>
      <c r="D31" s="83" t="s">
        <v>152</v>
      </c>
      <c r="E31" s="84" t="s">
        <v>22</v>
      </c>
      <c r="F31" s="13">
        <v>170</v>
      </c>
      <c r="G31" s="13">
        <v>0</v>
      </c>
      <c r="H31" s="13">
        <f>F31*G31</f>
        <v>0</v>
      </c>
      <c r="K31" s="26"/>
    </row>
    <row r="32" spans="2:11">
      <c r="B32" s="10"/>
      <c r="C32" s="11"/>
      <c r="D32" s="85"/>
      <c r="E32" s="13"/>
      <c r="F32" s="13"/>
      <c r="G32" s="13"/>
      <c r="H32" s="13"/>
      <c r="K32" s="26"/>
    </row>
    <row r="33" spans="2:11" ht="90" customHeight="1">
      <c r="B33" s="10" t="s">
        <v>23</v>
      </c>
      <c r="C33" s="10"/>
      <c r="D33" s="83" t="s">
        <v>153</v>
      </c>
      <c r="E33" s="84" t="s">
        <v>42</v>
      </c>
      <c r="F33" s="13">
        <v>17</v>
      </c>
      <c r="G33" s="13">
        <v>0</v>
      </c>
      <c r="H33" s="13">
        <f>F33*G33</f>
        <v>0</v>
      </c>
      <c r="K33" s="26"/>
    </row>
    <row r="34" spans="2:11">
      <c r="B34" s="28"/>
      <c r="C34" s="86"/>
      <c r="D34" s="87"/>
      <c r="E34" s="30"/>
      <c r="F34" s="30"/>
      <c r="G34" s="30"/>
      <c r="H34" s="30"/>
      <c r="K34" s="26"/>
    </row>
    <row r="35" spans="2:11" ht="90.75" customHeight="1">
      <c r="B35" s="10" t="s">
        <v>25</v>
      </c>
      <c r="C35" s="10"/>
      <c r="D35" s="83" t="s">
        <v>154</v>
      </c>
      <c r="E35" s="84" t="s">
        <v>42</v>
      </c>
      <c r="F35" s="13">
        <v>55</v>
      </c>
      <c r="G35" s="13">
        <v>0</v>
      </c>
      <c r="H35" s="13">
        <f>F35*G35</f>
        <v>0</v>
      </c>
      <c r="K35" s="26"/>
    </row>
    <row r="36" spans="2:11">
      <c r="B36" s="10"/>
      <c r="C36" s="10"/>
      <c r="D36" s="83"/>
      <c r="E36" s="84"/>
      <c r="F36" s="13"/>
      <c r="G36" s="13"/>
      <c r="H36" s="13"/>
      <c r="K36" s="26"/>
    </row>
    <row r="37" spans="2:11" ht="89.25" customHeight="1">
      <c r="B37" s="10" t="s">
        <v>28</v>
      </c>
      <c r="C37" s="10"/>
      <c r="D37" s="83" t="s">
        <v>155</v>
      </c>
      <c r="E37" s="84" t="s">
        <v>42</v>
      </c>
      <c r="F37" s="13">
        <v>85</v>
      </c>
      <c r="G37" s="13">
        <v>0</v>
      </c>
      <c r="H37" s="13">
        <f>F37*G37</f>
        <v>0</v>
      </c>
      <c r="K37" s="26"/>
    </row>
    <row r="38" spans="2:11">
      <c r="B38" s="10"/>
      <c r="C38" s="10"/>
      <c r="D38" s="83"/>
      <c r="E38" s="84"/>
      <c r="F38" s="13"/>
      <c r="G38" s="13"/>
      <c r="H38" s="13"/>
      <c r="K38" s="26"/>
    </row>
    <row r="39" spans="2:11" ht="66" customHeight="1">
      <c r="B39" s="10" t="s">
        <v>30</v>
      </c>
      <c r="C39" s="10"/>
      <c r="D39" s="83" t="s">
        <v>156</v>
      </c>
      <c r="E39" s="84" t="s">
        <v>42</v>
      </c>
      <c r="F39" s="13">
        <f>+F29-F37</f>
        <v>67</v>
      </c>
      <c r="G39" s="13">
        <v>0</v>
      </c>
      <c r="H39" s="13">
        <f>F39*G39</f>
        <v>0</v>
      </c>
      <c r="K39" s="26"/>
    </row>
    <row r="40" spans="2:11">
      <c r="B40" s="10"/>
      <c r="C40" s="10"/>
      <c r="D40" s="83"/>
      <c r="E40" s="84"/>
      <c r="F40" s="13"/>
      <c r="G40" s="13"/>
      <c r="H40" s="13"/>
      <c r="K40" s="26"/>
    </row>
    <row r="41" spans="2:11" ht="65.25" customHeight="1">
      <c r="B41" s="10" t="s">
        <v>32</v>
      </c>
      <c r="C41" s="10"/>
      <c r="D41" s="88" t="s">
        <v>157</v>
      </c>
      <c r="E41" s="84"/>
      <c r="F41" s="89"/>
      <c r="G41" s="84" t="s">
        <v>147</v>
      </c>
      <c r="H41" s="13">
        <v>0</v>
      </c>
      <c r="K41" s="26"/>
    </row>
    <row r="42" spans="2:11">
      <c r="B42" s="10"/>
      <c r="C42" s="10"/>
      <c r="D42" s="83"/>
      <c r="E42" s="84"/>
      <c r="F42" s="13"/>
      <c r="G42" s="13"/>
      <c r="H42" s="13"/>
      <c r="K42" s="26"/>
    </row>
    <row r="43" spans="2:11" ht="78" customHeight="1">
      <c r="B43" s="10" t="s">
        <v>34</v>
      </c>
      <c r="C43" s="10"/>
      <c r="D43" s="285" t="s">
        <v>158</v>
      </c>
      <c r="E43" s="286"/>
      <c r="F43" s="287"/>
      <c r="G43" s="13"/>
      <c r="H43" s="13"/>
      <c r="K43" s="26"/>
    </row>
    <row r="44" spans="2:11" ht="15.75" thickBot="1">
      <c r="B44" s="10"/>
      <c r="C44" s="10"/>
      <c r="D44" s="14"/>
      <c r="E44" s="13"/>
      <c r="F44" s="13"/>
      <c r="G44" s="13"/>
      <c r="H44" s="13"/>
      <c r="K44" s="26"/>
    </row>
    <row r="45" spans="2:11" s="22" customFormat="1" ht="16.149999999999999" customHeight="1" thickBot="1">
      <c r="B45" s="16"/>
      <c r="C45" s="17" t="s">
        <v>39</v>
      </c>
      <c r="D45" s="17" t="s">
        <v>50</v>
      </c>
      <c r="E45" s="18"/>
      <c r="F45" s="19"/>
      <c r="G45" s="20"/>
      <c r="H45" s="21">
        <f>H25+H27+H29+H31+H33+H35+H37+H39+H41+H43</f>
        <v>0</v>
      </c>
      <c r="K45" s="90"/>
    </row>
    <row r="46" spans="2:11" ht="18.75" customHeight="1" thickBot="1">
      <c r="B46" s="23"/>
      <c r="C46" s="24"/>
      <c r="D46" s="25"/>
      <c r="E46" s="26"/>
      <c r="F46" s="26"/>
      <c r="G46" s="26"/>
      <c r="H46" s="26"/>
      <c r="K46" s="41"/>
    </row>
    <row r="47" spans="2:11" s="9" customFormat="1" ht="19.899999999999999" customHeight="1" thickBot="1">
      <c r="B47" s="5"/>
      <c r="C47" s="6" t="s">
        <v>71</v>
      </c>
      <c r="D47" s="278" t="s">
        <v>159</v>
      </c>
      <c r="E47" s="279"/>
      <c r="F47" s="27"/>
      <c r="G47" s="7"/>
      <c r="H47" s="8"/>
    </row>
    <row r="48" spans="2:11">
      <c r="B48" s="10"/>
      <c r="C48" s="11"/>
      <c r="D48" s="12"/>
      <c r="E48" s="13"/>
      <c r="F48" s="13"/>
      <c r="G48" s="13"/>
      <c r="H48" s="13"/>
    </row>
    <row r="49" spans="2:8" ht="129.75" customHeight="1">
      <c r="B49" s="10" t="s">
        <v>11</v>
      </c>
      <c r="C49" s="10"/>
      <c r="D49" s="83" t="s">
        <v>160</v>
      </c>
      <c r="E49" s="84" t="s">
        <v>16</v>
      </c>
      <c r="F49" s="91">
        <v>38</v>
      </c>
      <c r="G49" s="92">
        <v>0</v>
      </c>
      <c r="H49" s="13">
        <f>F49*G49</f>
        <v>0</v>
      </c>
    </row>
    <row r="50" spans="2:8" ht="15.75" thickBot="1">
      <c r="B50" s="10"/>
      <c r="C50" s="10"/>
      <c r="D50" s="14"/>
      <c r="E50" s="13"/>
      <c r="F50" s="13" t="s">
        <v>161</v>
      </c>
      <c r="G50" s="13"/>
      <c r="H50" s="13"/>
    </row>
    <row r="51" spans="2:8" s="22" customFormat="1" ht="16.149999999999999" customHeight="1" thickBot="1">
      <c r="B51" s="16"/>
      <c r="C51" s="17" t="s">
        <v>71</v>
      </c>
      <c r="D51" s="17" t="s">
        <v>162</v>
      </c>
      <c r="E51" s="18"/>
      <c r="F51" s="19"/>
      <c r="G51" s="20"/>
      <c r="H51" s="21">
        <f>H49</f>
        <v>0</v>
      </c>
    </row>
    <row r="52" spans="2:8" ht="18.75" customHeight="1" thickBot="1">
      <c r="B52" s="23"/>
      <c r="C52" s="24"/>
      <c r="D52" s="25"/>
      <c r="E52" s="26"/>
      <c r="F52" s="26"/>
      <c r="G52" s="26"/>
      <c r="H52" s="26"/>
    </row>
    <row r="53" spans="2:8" s="9" customFormat="1" ht="19.899999999999999" customHeight="1" thickBot="1">
      <c r="B53" s="5"/>
      <c r="C53" s="6" t="s">
        <v>106</v>
      </c>
      <c r="D53" s="278" t="s">
        <v>130</v>
      </c>
      <c r="E53" s="279"/>
      <c r="F53" s="27"/>
      <c r="G53" s="7"/>
      <c r="H53" s="8"/>
    </row>
    <row r="54" spans="2:8">
      <c r="B54" s="10"/>
      <c r="C54" s="11"/>
      <c r="D54" s="12"/>
      <c r="E54" s="13"/>
      <c r="F54" s="13"/>
      <c r="G54" s="13"/>
      <c r="H54" s="13"/>
    </row>
    <row r="55" spans="2:8" ht="12.75" customHeight="1">
      <c r="B55" s="10"/>
      <c r="C55" s="11"/>
      <c r="D55" s="85"/>
      <c r="E55" s="13"/>
      <c r="F55" s="13"/>
      <c r="G55" s="13"/>
      <c r="H55" s="13"/>
    </row>
    <row r="56" spans="2:8" ht="16.5" customHeight="1">
      <c r="B56" s="28" t="s">
        <v>11</v>
      </c>
      <c r="C56" s="28"/>
      <c r="D56" s="93" t="s">
        <v>163</v>
      </c>
      <c r="E56" s="94" t="s">
        <v>133</v>
      </c>
      <c r="F56" s="30">
        <v>5</v>
      </c>
      <c r="G56" s="30">
        <v>0</v>
      </c>
      <c r="H56" s="13">
        <f>F56*G56</f>
        <v>0</v>
      </c>
    </row>
    <row r="57" spans="2:8">
      <c r="B57" s="10"/>
      <c r="C57" s="11"/>
      <c r="D57" s="12"/>
      <c r="E57" s="13"/>
      <c r="F57" s="13"/>
      <c r="G57" s="13"/>
      <c r="H57" s="13"/>
    </row>
    <row r="58" spans="2:8" ht="12.75" customHeight="1">
      <c r="B58" s="10" t="s">
        <v>14</v>
      </c>
      <c r="C58" s="10"/>
      <c r="D58" s="83" t="s">
        <v>164</v>
      </c>
      <c r="E58" s="84" t="s">
        <v>16</v>
      </c>
      <c r="F58" s="13">
        <v>1</v>
      </c>
      <c r="G58" s="13">
        <v>0</v>
      </c>
      <c r="H58" s="13">
        <f>F58*G58</f>
        <v>0</v>
      </c>
    </row>
    <row r="59" spans="2:8">
      <c r="B59" s="10"/>
      <c r="C59" s="11"/>
      <c r="D59" s="12"/>
      <c r="E59" s="13"/>
      <c r="F59" s="13"/>
      <c r="G59" s="13"/>
      <c r="H59" s="13"/>
    </row>
    <row r="60" spans="2:8">
      <c r="B60" s="10" t="s">
        <v>17</v>
      </c>
      <c r="C60" s="10" t="s">
        <v>131</v>
      </c>
      <c r="D60" s="15" t="s">
        <v>132</v>
      </c>
      <c r="E60" s="84" t="s">
        <v>133</v>
      </c>
      <c r="F60" s="13">
        <v>5</v>
      </c>
      <c r="G60" s="13">
        <v>0</v>
      </c>
      <c r="H60" s="13">
        <f>F60*G60</f>
        <v>0</v>
      </c>
    </row>
    <row r="61" spans="2:8">
      <c r="B61" s="10"/>
      <c r="C61" s="10"/>
      <c r="D61" s="15"/>
      <c r="E61" s="13"/>
      <c r="F61" s="13"/>
      <c r="G61" s="13"/>
      <c r="H61" s="13"/>
    </row>
    <row r="62" spans="2:8">
      <c r="B62" s="10" t="s">
        <v>20</v>
      </c>
      <c r="C62" s="10" t="s">
        <v>131</v>
      </c>
      <c r="D62" s="15" t="s">
        <v>134</v>
      </c>
      <c r="E62" s="84" t="s">
        <v>133</v>
      </c>
      <c r="F62" s="13">
        <v>5</v>
      </c>
      <c r="G62" s="13">
        <v>0</v>
      </c>
      <c r="H62" s="13">
        <f>F62*G62</f>
        <v>0</v>
      </c>
    </row>
    <row r="63" spans="2:8" ht="15.75" thickBot="1">
      <c r="B63" s="10"/>
      <c r="C63" s="10"/>
      <c r="D63" s="14"/>
      <c r="E63" s="13"/>
      <c r="F63" s="13"/>
      <c r="G63" s="13"/>
      <c r="H63" s="13"/>
    </row>
    <row r="64" spans="2:8" s="22" customFormat="1" ht="16.149999999999999" customHeight="1" thickBot="1">
      <c r="B64" s="16"/>
      <c r="C64" s="17" t="s">
        <v>106</v>
      </c>
      <c r="D64" s="17" t="s">
        <v>137</v>
      </c>
      <c r="E64" s="18"/>
      <c r="F64" s="19"/>
      <c r="G64" s="20"/>
      <c r="H64" s="21">
        <f>H56+H58+H60+H62</f>
        <v>0</v>
      </c>
    </row>
    <row r="65" spans="1:8">
      <c r="B65" s="41"/>
      <c r="C65" s="42"/>
      <c r="D65" s="43"/>
      <c r="E65" s="26"/>
      <c r="F65" s="44"/>
      <c r="G65" s="44"/>
      <c r="H65" s="41"/>
    </row>
    <row r="67" spans="1:8" ht="20.25">
      <c r="A67" s="41"/>
      <c r="B67" s="41"/>
      <c r="C67" s="45" t="s">
        <v>138</v>
      </c>
      <c r="D67" s="42"/>
      <c r="E67" s="45"/>
      <c r="F67" s="45"/>
      <c r="G67" s="45"/>
    </row>
    <row r="68" spans="1:8" ht="15.75" thickBot="1">
      <c r="A68" s="41"/>
      <c r="B68" s="46"/>
      <c r="C68" s="46"/>
      <c r="D68" s="46"/>
      <c r="E68" s="46"/>
      <c r="F68" s="46"/>
    </row>
    <row r="69" spans="1:8" s="52" customFormat="1" ht="16.149999999999999" customHeight="1">
      <c r="A69" s="47"/>
      <c r="B69" s="48" t="s">
        <v>9</v>
      </c>
      <c r="C69" s="49" t="s">
        <v>10</v>
      </c>
      <c r="D69" s="49"/>
      <c r="E69" s="49"/>
      <c r="F69" s="50"/>
      <c r="G69" s="51"/>
      <c r="H69" s="51">
        <f>H21</f>
        <v>0</v>
      </c>
    </row>
    <row r="70" spans="1:8" s="52" customFormat="1" ht="16.149999999999999" customHeight="1">
      <c r="A70" s="47"/>
      <c r="B70" s="53"/>
      <c r="C70" s="54"/>
      <c r="D70" s="54"/>
      <c r="E70" s="54"/>
      <c r="F70" s="55"/>
      <c r="G70" s="56"/>
      <c r="H70" s="56"/>
    </row>
    <row r="71" spans="1:8" s="52" customFormat="1" ht="16.149999999999999" customHeight="1">
      <c r="A71" s="47"/>
      <c r="B71" s="57" t="s">
        <v>39</v>
      </c>
      <c r="C71" s="58" t="s">
        <v>40</v>
      </c>
      <c r="D71" s="58"/>
      <c r="E71" s="58"/>
      <c r="F71" s="59"/>
      <c r="G71" s="60"/>
      <c r="H71" s="60">
        <f>H45</f>
        <v>0</v>
      </c>
    </row>
    <row r="72" spans="1:8" s="52" customFormat="1" ht="16.149999999999999" customHeight="1">
      <c r="A72" s="47"/>
      <c r="B72" s="53"/>
      <c r="C72" s="54"/>
      <c r="D72" s="54"/>
      <c r="E72" s="54"/>
      <c r="F72" s="55"/>
      <c r="G72" s="56"/>
      <c r="H72" s="56"/>
    </row>
    <row r="73" spans="1:8" s="52" customFormat="1" ht="16.149999999999999" customHeight="1">
      <c r="A73" s="47"/>
      <c r="B73" s="61" t="s">
        <v>51</v>
      </c>
      <c r="C73" s="62" t="s">
        <v>165</v>
      </c>
      <c r="D73" s="58"/>
      <c r="E73" s="58"/>
      <c r="F73" s="59"/>
      <c r="G73" s="60"/>
      <c r="H73" s="60">
        <f>+H34</f>
        <v>0</v>
      </c>
    </row>
    <row r="74" spans="1:8" s="52" customFormat="1" ht="16.149999999999999" customHeight="1">
      <c r="A74" s="47"/>
      <c r="B74" s="53"/>
      <c r="C74" s="54"/>
      <c r="D74" s="54"/>
      <c r="E74" s="54"/>
      <c r="F74" s="55"/>
      <c r="G74" s="56"/>
      <c r="H74" s="56"/>
    </row>
    <row r="75" spans="1:8" s="52" customFormat="1" ht="16.149999999999999" customHeight="1">
      <c r="A75" s="47"/>
      <c r="B75" s="61" t="s">
        <v>71</v>
      </c>
      <c r="C75" s="58" t="s">
        <v>159</v>
      </c>
      <c r="D75" s="58"/>
      <c r="E75" s="58"/>
      <c r="F75" s="59"/>
      <c r="G75" s="60"/>
      <c r="H75" s="60">
        <f>H51</f>
        <v>0</v>
      </c>
    </row>
    <row r="76" spans="1:8" s="52" customFormat="1" ht="16.149999999999999" customHeight="1">
      <c r="A76" s="47"/>
      <c r="B76" s="53"/>
      <c r="C76" s="63"/>
      <c r="D76" s="54"/>
      <c r="E76" s="54"/>
      <c r="F76" s="55"/>
      <c r="G76" s="56"/>
      <c r="H76" s="56"/>
    </row>
    <row r="77" spans="1:8" s="52" customFormat="1" ht="16.149999999999999" customHeight="1">
      <c r="A77" s="47"/>
      <c r="B77" s="61">
        <v>5</v>
      </c>
      <c r="C77" s="58" t="s">
        <v>130</v>
      </c>
      <c r="D77" s="58"/>
      <c r="E77" s="58"/>
      <c r="F77" s="59"/>
      <c r="G77" s="60"/>
      <c r="H77" s="60">
        <f>+H64</f>
        <v>0</v>
      </c>
    </row>
    <row r="78" spans="1:8" s="52" customFormat="1" ht="16.149999999999999" customHeight="1">
      <c r="A78" s="47"/>
      <c r="B78" s="65"/>
      <c r="C78" s="63"/>
      <c r="D78" s="54"/>
      <c r="E78" s="54"/>
      <c r="F78" s="55"/>
      <c r="G78" s="66"/>
      <c r="H78" s="66"/>
    </row>
    <row r="79" spans="1:8" s="52" customFormat="1" ht="16.149999999999999" customHeight="1">
      <c r="A79" s="47"/>
      <c r="B79" s="61">
        <v>6</v>
      </c>
      <c r="C79" s="62" t="s">
        <v>139</v>
      </c>
      <c r="D79" s="58"/>
      <c r="E79" s="58"/>
      <c r="F79" s="59"/>
      <c r="G79" s="60"/>
      <c r="H79" s="60">
        <f>+(H77+H75+H73+H71+H69)*0.05</f>
        <v>0</v>
      </c>
    </row>
    <row r="80" spans="1:8" s="52" customFormat="1" ht="16.149999999999999" customHeight="1" thickBot="1">
      <c r="A80" s="47"/>
      <c r="B80" s="67"/>
      <c r="C80" s="68"/>
      <c r="D80" s="69"/>
      <c r="E80" s="69"/>
      <c r="F80" s="70"/>
      <c r="G80" s="71"/>
      <c r="H80" s="71"/>
    </row>
    <row r="81" spans="1:8" s="75" customFormat="1" ht="25.15" customHeight="1" thickBot="1">
      <c r="A81" s="72"/>
      <c r="B81" s="73"/>
      <c r="C81" s="280" t="s">
        <v>140</v>
      </c>
      <c r="D81" s="281"/>
      <c r="E81" s="281"/>
      <c r="F81" s="282"/>
      <c r="G81" s="74"/>
      <c r="H81" s="74">
        <f>H69+H71+H73+H75+H77+H79</f>
        <v>0</v>
      </c>
    </row>
    <row r="82" spans="1:8" ht="21" customHeight="1" thickTop="1" thickBot="1">
      <c r="A82" s="41"/>
      <c r="B82" s="58"/>
      <c r="C82" s="77" t="s">
        <v>141</v>
      </c>
      <c r="D82" s="78"/>
      <c r="E82" s="78"/>
      <c r="F82" s="78"/>
      <c r="G82" s="79"/>
      <c r="H82" s="79">
        <f>+H81*0.22</f>
        <v>0</v>
      </c>
    </row>
    <row r="83" spans="1:8" ht="25.15" customHeight="1" thickBot="1">
      <c r="B83" s="41"/>
      <c r="C83" s="80" t="s">
        <v>142</v>
      </c>
      <c r="D83" s="81"/>
      <c r="E83" s="81"/>
      <c r="F83" s="81"/>
      <c r="G83" s="74"/>
      <c r="H83" s="74">
        <f>+H81+H82</f>
        <v>0</v>
      </c>
    </row>
    <row r="84" spans="1:8" ht="15.75" thickTop="1"/>
  </sheetData>
  <mergeCells count="8">
    <mergeCell ref="D53:E53"/>
    <mergeCell ref="C81:F81"/>
    <mergeCell ref="B1:H1"/>
    <mergeCell ref="B2:H2"/>
    <mergeCell ref="D7:E7"/>
    <mergeCell ref="D23:E23"/>
    <mergeCell ref="D43:F43"/>
    <mergeCell ref="D47:E4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326"/>
  <sheetViews>
    <sheetView topLeftCell="A313" workbookViewId="0">
      <selection activeCell="E200" sqref="E200"/>
    </sheetView>
  </sheetViews>
  <sheetFormatPr defaultRowHeight="15"/>
  <cols>
    <col min="1" max="1" width="10.7109375" customWidth="1"/>
    <col min="2" max="2" width="42.140625" style="272" customWidth="1"/>
    <col min="3" max="3" width="10.7109375" bestFit="1" customWidth="1"/>
    <col min="4" max="4" width="7.5703125" customWidth="1"/>
    <col min="5" max="5" width="12" customWidth="1"/>
    <col min="6" max="6" width="17.140625" customWidth="1"/>
  </cols>
  <sheetData>
    <row r="1" spans="1:6" ht="15.75">
      <c r="A1" s="95"/>
      <c r="B1" s="134"/>
      <c r="C1" s="96"/>
      <c r="D1" s="64"/>
      <c r="E1" s="97"/>
      <c r="F1" s="98"/>
    </row>
    <row r="2" spans="1:6" ht="15.75">
      <c r="A2" s="95"/>
      <c r="B2" s="134"/>
      <c r="C2" s="96"/>
      <c r="D2" s="64"/>
      <c r="E2" s="97"/>
      <c r="F2" s="98"/>
    </row>
    <row r="3" spans="1:6" ht="15.75">
      <c r="A3" s="95"/>
      <c r="B3" s="134"/>
      <c r="C3" s="96"/>
      <c r="D3" s="64"/>
      <c r="E3" s="97"/>
      <c r="F3" s="98"/>
    </row>
    <row r="4" spans="1:6" ht="15.75">
      <c r="A4" s="95"/>
      <c r="B4" s="134"/>
      <c r="C4" s="96"/>
      <c r="D4" s="64"/>
      <c r="E4" s="97"/>
      <c r="F4" s="98"/>
    </row>
    <row r="5" spans="1:6" ht="15.75">
      <c r="A5" s="95"/>
      <c r="B5" s="134"/>
      <c r="C5" s="96"/>
      <c r="D5" s="64"/>
      <c r="E5" s="97"/>
      <c r="F5" s="98"/>
    </row>
    <row r="6" spans="1:6" ht="15.75">
      <c r="A6" s="95"/>
      <c r="B6" s="134"/>
      <c r="C6" s="96"/>
      <c r="D6" s="64"/>
      <c r="E6" s="97"/>
      <c r="F6" s="98"/>
    </row>
    <row r="7" spans="1:6" ht="15.75">
      <c r="A7" s="95"/>
      <c r="B7" s="134"/>
      <c r="C7" s="96"/>
      <c r="D7" s="64"/>
      <c r="E7" s="97"/>
      <c r="F7" s="98"/>
    </row>
    <row r="8" spans="1:6" ht="15.75">
      <c r="A8" s="95"/>
      <c r="B8" s="134"/>
      <c r="C8" s="96"/>
      <c r="D8" s="64"/>
      <c r="E8" s="97"/>
      <c r="F8" s="98"/>
    </row>
    <row r="9" spans="1:6" ht="15.75">
      <c r="A9" s="95"/>
      <c r="B9" s="134"/>
      <c r="C9" s="96"/>
      <c r="D9" s="64"/>
      <c r="E9" s="97"/>
      <c r="F9" s="98"/>
    </row>
    <row r="10" spans="1:6" ht="15.75">
      <c r="A10" s="99"/>
      <c r="B10" s="161"/>
      <c r="C10" s="97"/>
      <c r="D10" s="100"/>
      <c r="E10" s="97"/>
      <c r="F10" s="97"/>
    </row>
    <row r="11" spans="1:6" ht="15.75">
      <c r="A11" s="99"/>
      <c r="B11" s="161"/>
      <c r="C11" s="97"/>
      <c r="D11" s="100"/>
      <c r="E11" s="97"/>
      <c r="F11" s="97"/>
    </row>
    <row r="12" spans="1:6" ht="20.25">
      <c r="A12" s="99"/>
      <c r="B12" s="288" t="s">
        <v>166</v>
      </c>
      <c r="C12" s="288"/>
      <c r="D12" s="288"/>
      <c r="E12" s="288"/>
      <c r="F12" s="288"/>
    </row>
    <row r="13" spans="1:6" ht="20.25">
      <c r="A13" s="99"/>
      <c r="B13" s="288" t="s">
        <v>399</v>
      </c>
      <c r="C13" s="288"/>
      <c r="D13" s="288"/>
      <c r="E13" s="288"/>
      <c r="F13" s="288"/>
    </row>
    <row r="14" spans="1:6" ht="15.75">
      <c r="A14" s="99"/>
      <c r="B14" s="161"/>
      <c r="C14" s="97"/>
      <c r="D14" s="100"/>
      <c r="E14" s="97"/>
      <c r="F14" s="97"/>
    </row>
    <row r="15" spans="1:6" ht="15.75">
      <c r="A15" s="99"/>
      <c r="B15" s="161"/>
      <c r="C15" s="97"/>
      <c r="D15" s="100"/>
      <c r="E15" s="97"/>
      <c r="F15" s="97"/>
    </row>
    <row r="16" spans="1:6" ht="18">
      <c r="A16" s="95"/>
      <c r="B16" s="243"/>
      <c r="C16" s="101"/>
      <c r="D16" s="102"/>
      <c r="E16" s="103"/>
      <c r="F16" s="104"/>
    </row>
    <row r="17" spans="1:6" ht="18">
      <c r="A17" s="105"/>
      <c r="B17" s="244"/>
      <c r="C17" s="101"/>
      <c r="D17" s="102"/>
      <c r="E17" s="103"/>
      <c r="F17" s="104"/>
    </row>
    <row r="18" spans="1:6" ht="34.5">
      <c r="A18" s="106" t="s">
        <v>167</v>
      </c>
      <c r="B18" s="245" t="s">
        <v>168</v>
      </c>
      <c r="C18" s="107"/>
      <c r="D18" s="108"/>
      <c r="E18" s="107"/>
      <c r="F18" s="109">
        <f>F62</f>
        <v>0</v>
      </c>
    </row>
    <row r="19" spans="1:6" ht="15.75">
      <c r="A19" s="95"/>
      <c r="B19" s="134"/>
      <c r="C19" s="96"/>
      <c r="D19" s="64"/>
      <c r="E19" s="97"/>
      <c r="F19" s="98"/>
    </row>
    <row r="20" spans="1:6" ht="18">
      <c r="A20" s="110"/>
      <c r="B20" s="246"/>
      <c r="C20" s="103"/>
      <c r="D20" s="111"/>
      <c r="E20" s="103"/>
      <c r="F20" s="104"/>
    </row>
    <row r="21" spans="1:6" ht="15.75">
      <c r="A21" s="95"/>
      <c r="B21" s="161"/>
      <c r="C21" s="97"/>
      <c r="D21" s="100"/>
      <c r="E21" s="97"/>
      <c r="F21" s="98"/>
    </row>
    <row r="22" spans="1:6" ht="18">
      <c r="A22" s="95"/>
      <c r="B22" s="247" t="s">
        <v>141</v>
      </c>
      <c r="C22" s="112"/>
      <c r="D22" s="113"/>
      <c r="E22" s="112"/>
      <c r="F22" s="114">
        <f>F18*0.22</f>
        <v>0</v>
      </c>
    </row>
    <row r="23" spans="1:6" ht="18">
      <c r="A23" s="110"/>
      <c r="B23" s="134"/>
      <c r="C23" s="96"/>
      <c r="D23" s="64"/>
      <c r="E23" s="97"/>
      <c r="F23" s="98"/>
    </row>
    <row r="24" spans="1:6" ht="18.75" thickBot="1">
      <c r="A24" s="110"/>
      <c r="B24" s="248" t="s">
        <v>169</v>
      </c>
      <c r="C24" s="115"/>
      <c r="D24" s="116"/>
      <c r="E24" s="115"/>
      <c r="F24" s="117">
        <f>F18+F22</f>
        <v>0</v>
      </c>
    </row>
    <row r="25" spans="1:6" ht="16.5" thickTop="1">
      <c r="A25" s="95"/>
      <c r="B25" s="134"/>
      <c r="C25" s="96"/>
      <c r="D25" s="64"/>
      <c r="E25" s="97"/>
      <c r="F25" s="98"/>
    </row>
    <row r="26" spans="1:6" ht="15.75">
      <c r="A26" s="95"/>
      <c r="B26" s="134"/>
      <c r="C26" s="96"/>
      <c r="D26" s="64"/>
      <c r="E26" s="97"/>
      <c r="F26" s="98"/>
    </row>
    <row r="27" spans="1:6" ht="18">
      <c r="A27" s="95"/>
      <c r="B27" s="134"/>
      <c r="C27" s="101"/>
      <c r="D27" s="64"/>
      <c r="E27" s="97"/>
      <c r="F27" s="98"/>
    </row>
    <row r="28" spans="1:6" ht="18">
      <c r="A28" s="118"/>
      <c r="B28" s="249"/>
      <c r="C28" s="119"/>
      <c r="D28" s="120"/>
      <c r="E28" s="119"/>
      <c r="F28" s="119"/>
    </row>
    <row r="29" spans="1:6" ht="18">
      <c r="A29" s="118"/>
      <c r="B29" s="134"/>
      <c r="C29" s="96"/>
      <c r="D29" s="64"/>
      <c r="E29" s="97"/>
      <c r="F29" s="98"/>
    </row>
    <row r="30" spans="1:6" ht="18">
      <c r="A30" s="118"/>
      <c r="B30" s="134"/>
      <c r="C30" s="96"/>
      <c r="D30" s="64"/>
      <c r="E30" s="97"/>
      <c r="F30" s="98"/>
    </row>
    <row r="31" spans="1:6" ht="15.75">
      <c r="A31" s="95"/>
      <c r="B31" s="134"/>
      <c r="C31" s="96"/>
      <c r="D31" s="64"/>
      <c r="E31" s="97"/>
      <c r="F31" s="98"/>
    </row>
    <row r="32" spans="1:6" ht="18">
      <c r="A32" s="95"/>
      <c r="B32" s="250"/>
      <c r="C32" s="96"/>
      <c r="D32" s="289"/>
      <c r="E32" s="289"/>
      <c r="F32" s="289"/>
    </row>
    <row r="33" spans="1:6" ht="18">
      <c r="A33" s="95"/>
      <c r="B33" s="134"/>
      <c r="C33" s="290"/>
      <c r="D33" s="291"/>
      <c r="E33" s="291"/>
      <c r="F33" s="291"/>
    </row>
    <row r="34" spans="1:6" ht="15.75">
      <c r="A34" s="95"/>
      <c r="B34" s="134"/>
      <c r="C34" s="96"/>
      <c r="D34" s="64"/>
      <c r="E34" s="97"/>
      <c r="F34" s="98"/>
    </row>
    <row r="35" spans="1:6" ht="15.75">
      <c r="A35" s="95"/>
      <c r="B35" s="134"/>
      <c r="C35" s="96"/>
      <c r="D35" s="64"/>
      <c r="E35" s="97"/>
      <c r="F35" s="98"/>
    </row>
    <row r="36" spans="1:6" ht="15.75">
      <c r="A36" s="95"/>
      <c r="B36" s="134"/>
      <c r="C36" s="96"/>
      <c r="D36" s="64"/>
      <c r="E36" s="97"/>
      <c r="F36" s="98"/>
    </row>
    <row r="37" spans="1:6" ht="15.75">
      <c r="A37" s="95"/>
      <c r="B37" s="251"/>
      <c r="C37" s="96"/>
      <c r="D37" s="64"/>
      <c r="E37" s="96"/>
      <c r="F37" s="96"/>
    </row>
    <row r="38" spans="1:6" ht="15.75">
      <c r="A38" s="95"/>
      <c r="B38" s="251"/>
      <c r="C38" s="96"/>
      <c r="D38" s="64"/>
      <c r="E38" s="96"/>
      <c r="F38" s="96"/>
    </row>
    <row r="39" spans="1:6" ht="15.75">
      <c r="A39" s="95"/>
      <c r="B39" s="251"/>
      <c r="C39" s="96"/>
      <c r="D39" s="64"/>
      <c r="E39" s="96"/>
      <c r="F39" s="96"/>
    </row>
    <row r="40" spans="1:6" ht="15.75">
      <c r="A40" s="95"/>
      <c r="B40" s="251"/>
      <c r="C40" s="96"/>
      <c r="D40" s="64"/>
      <c r="E40" s="96"/>
      <c r="F40" s="96"/>
    </row>
    <row r="41" spans="1:6" ht="15.75">
      <c r="A41" s="95"/>
      <c r="B41" s="251"/>
      <c r="C41" s="96"/>
      <c r="D41" s="64"/>
      <c r="E41" s="96"/>
      <c r="F41" s="96"/>
    </row>
    <row r="42" spans="1:6" ht="15.75">
      <c r="A42" s="95"/>
      <c r="B42" s="251"/>
      <c r="C42" s="96"/>
      <c r="D42" s="64"/>
      <c r="E42" s="96"/>
      <c r="F42" s="96"/>
    </row>
    <row r="43" spans="1:6" ht="15.75">
      <c r="A43" s="95"/>
      <c r="B43" s="252"/>
      <c r="C43" s="96"/>
      <c r="D43" s="64"/>
      <c r="E43" s="96"/>
      <c r="F43" s="96"/>
    </row>
    <row r="44" spans="1:6" ht="15.75">
      <c r="A44" s="95"/>
      <c r="B44" s="252"/>
      <c r="C44" s="96"/>
      <c r="D44" s="64"/>
      <c r="E44" s="96"/>
      <c r="F44" s="96"/>
    </row>
    <row r="45" spans="1:6" ht="15.75">
      <c r="A45" s="95"/>
      <c r="B45" s="252"/>
      <c r="C45" s="96"/>
      <c r="D45" s="64"/>
      <c r="E45" s="96"/>
      <c r="F45" s="96"/>
    </row>
    <row r="46" spans="1:6" ht="15.75">
      <c r="A46" s="95"/>
      <c r="B46" s="252"/>
      <c r="C46" s="96"/>
      <c r="D46" s="64"/>
      <c r="E46" s="96"/>
      <c r="F46" s="96"/>
    </row>
    <row r="47" spans="1:6" ht="15.75">
      <c r="A47" s="95"/>
      <c r="B47" s="252"/>
      <c r="C47" s="96"/>
      <c r="D47" s="64"/>
      <c r="E47" s="96"/>
      <c r="F47" s="96"/>
    </row>
    <row r="48" spans="1:6" ht="15.75">
      <c r="A48" s="95"/>
      <c r="B48" s="252"/>
      <c r="C48" s="96"/>
      <c r="D48" s="64"/>
      <c r="E48" s="96"/>
      <c r="F48" s="96"/>
    </row>
    <row r="49" spans="1:6" ht="15.75">
      <c r="A49" s="95"/>
      <c r="B49" s="252"/>
      <c r="C49" s="96"/>
      <c r="D49" s="64"/>
      <c r="E49" s="96"/>
      <c r="F49" s="96"/>
    </row>
    <row r="50" spans="1:6" ht="15.75">
      <c r="A50" s="95"/>
      <c r="B50" s="252"/>
      <c r="C50" s="96"/>
      <c r="D50" s="64"/>
      <c r="E50" s="96"/>
      <c r="F50" s="96"/>
    </row>
    <row r="51" spans="1:6" ht="15.75">
      <c r="A51" s="95"/>
      <c r="B51" s="252"/>
      <c r="C51" s="96"/>
      <c r="D51" s="64"/>
      <c r="E51" s="96"/>
      <c r="F51" s="96"/>
    </row>
    <row r="52" spans="1:6" ht="15.75">
      <c r="A52" s="95"/>
      <c r="B52" s="251"/>
      <c r="C52" s="96"/>
      <c r="D52" s="64"/>
      <c r="E52" s="96"/>
      <c r="F52" s="96"/>
    </row>
    <row r="53" spans="1:6" ht="20.25">
      <c r="A53" s="105"/>
      <c r="B53" s="288" t="s">
        <v>170</v>
      </c>
      <c r="C53" s="288"/>
      <c r="D53" s="288"/>
      <c r="E53" s="288"/>
      <c r="F53" s="121"/>
    </row>
    <row r="54" spans="1:6" ht="20.25">
      <c r="A54" s="105"/>
      <c r="B54" s="288" t="s">
        <v>399</v>
      </c>
      <c r="C54" s="288"/>
      <c r="D54" s="288"/>
      <c r="E54" s="288"/>
      <c r="F54" s="288"/>
    </row>
    <row r="55" spans="1:6" ht="18">
      <c r="A55" s="105"/>
      <c r="B55" s="244"/>
      <c r="C55" s="101"/>
      <c r="D55" s="102"/>
      <c r="E55" s="103"/>
      <c r="F55" s="104"/>
    </row>
    <row r="56" spans="1:6" ht="18">
      <c r="A56" s="105" t="s">
        <v>171</v>
      </c>
      <c r="B56" s="243" t="s">
        <v>172</v>
      </c>
      <c r="C56" s="101"/>
      <c r="D56" s="102"/>
      <c r="E56" s="103"/>
      <c r="F56" s="104">
        <f>F193</f>
        <v>0</v>
      </c>
    </row>
    <row r="57" spans="1:6" ht="18">
      <c r="A57" s="105"/>
      <c r="B57" s="244"/>
      <c r="C57" s="101"/>
      <c r="D57" s="102"/>
      <c r="E57" s="103"/>
      <c r="F57" s="104"/>
    </row>
    <row r="58" spans="1:6" ht="18">
      <c r="A58" s="105" t="s">
        <v>173</v>
      </c>
      <c r="B58" s="244" t="s">
        <v>174</v>
      </c>
      <c r="C58" s="101"/>
      <c r="D58" s="102"/>
      <c r="E58" s="103"/>
      <c r="F58" s="104">
        <f>F298</f>
        <v>0</v>
      </c>
    </row>
    <row r="59" spans="1:6" ht="18">
      <c r="A59" s="105"/>
      <c r="B59" s="244"/>
      <c r="C59" s="101"/>
      <c r="D59" s="102"/>
      <c r="E59" s="103"/>
      <c r="F59" s="104"/>
    </row>
    <row r="60" spans="1:6" ht="18">
      <c r="A60" s="122" t="s">
        <v>175</v>
      </c>
      <c r="B60" s="253" t="s">
        <v>176</v>
      </c>
      <c r="C60" s="107"/>
      <c r="D60" s="108"/>
      <c r="E60" s="107"/>
      <c r="F60" s="109">
        <f>F318</f>
        <v>0</v>
      </c>
    </row>
    <row r="61" spans="1:6" ht="18">
      <c r="A61" s="105"/>
      <c r="B61" s="244"/>
      <c r="C61" s="101"/>
      <c r="D61" s="102"/>
      <c r="E61" s="103"/>
      <c r="F61" s="104"/>
    </row>
    <row r="62" spans="1:6" ht="18.75" thickBot="1">
      <c r="A62" s="110"/>
      <c r="B62" s="248" t="s">
        <v>169</v>
      </c>
      <c r="C62" s="115"/>
      <c r="D62" s="116"/>
      <c r="E62" s="115"/>
      <c r="F62" s="117">
        <f>F56+F58+F60</f>
        <v>0</v>
      </c>
    </row>
    <row r="63" spans="1:6" ht="16.5" thickTop="1">
      <c r="A63" s="95"/>
      <c r="B63" s="251"/>
      <c r="C63" s="96"/>
      <c r="D63" s="64"/>
      <c r="E63" s="96"/>
      <c r="F63" s="96"/>
    </row>
    <row r="64" spans="1:6" ht="15.75">
      <c r="A64" s="95"/>
      <c r="B64" s="251"/>
      <c r="C64" s="96"/>
      <c r="D64" s="64"/>
      <c r="E64" s="96"/>
      <c r="F64" s="96"/>
    </row>
    <row r="65" spans="1:6" ht="15.75">
      <c r="A65" s="95"/>
      <c r="B65" s="251"/>
      <c r="C65" s="96"/>
      <c r="D65" s="64"/>
      <c r="E65" s="96"/>
      <c r="F65" s="96"/>
    </row>
    <row r="66" spans="1:6" ht="15.75">
      <c r="A66" s="95"/>
      <c r="B66" s="251"/>
      <c r="C66" s="96"/>
      <c r="D66" s="64"/>
      <c r="E66" s="96"/>
      <c r="F66" s="96"/>
    </row>
    <row r="67" spans="1:6" ht="15.75">
      <c r="A67" s="95"/>
      <c r="B67" s="251"/>
      <c r="C67" s="96"/>
      <c r="D67" s="64"/>
      <c r="E67" s="96"/>
      <c r="F67" s="96"/>
    </row>
    <row r="68" spans="1:6" ht="15.75">
      <c r="A68" s="95"/>
      <c r="B68" s="251"/>
      <c r="C68" s="96"/>
      <c r="D68" s="64"/>
      <c r="E68" s="96"/>
      <c r="F68" s="96"/>
    </row>
    <row r="69" spans="1:6" ht="15.75">
      <c r="A69" s="95"/>
      <c r="B69" s="251"/>
      <c r="C69" s="96"/>
      <c r="D69" s="64"/>
      <c r="E69" s="96"/>
      <c r="F69" s="96"/>
    </row>
    <row r="70" spans="1:6" ht="15.75">
      <c r="A70" s="95"/>
      <c r="B70" s="251"/>
      <c r="C70" s="96"/>
      <c r="D70" s="64"/>
      <c r="E70" s="96"/>
      <c r="F70" s="96"/>
    </row>
    <row r="71" spans="1:6" ht="15.75">
      <c r="A71" s="95"/>
      <c r="B71" s="251"/>
      <c r="C71" s="96"/>
      <c r="D71" s="64"/>
      <c r="E71" s="96"/>
      <c r="F71" s="96"/>
    </row>
    <row r="72" spans="1:6" ht="15.75">
      <c r="A72" s="95"/>
      <c r="B72" s="251"/>
      <c r="C72" s="96"/>
      <c r="D72" s="64"/>
      <c r="E72" s="96"/>
      <c r="F72" s="96"/>
    </row>
    <row r="73" spans="1:6" ht="15.75">
      <c r="A73" s="95"/>
      <c r="B73" s="252"/>
      <c r="C73" s="96"/>
      <c r="D73" s="64"/>
      <c r="E73" s="96"/>
      <c r="F73" s="96"/>
    </row>
    <row r="74" spans="1:6" ht="15.75">
      <c r="A74" s="95"/>
      <c r="B74" s="252"/>
      <c r="C74" s="96"/>
      <c r="D74" s="64"/>
      <c r="E74" s="96"/>
      <c r="F74" s="96"/>
    </row>
    <row r="75" spans="1:6" ht="15.75">
      <c r="A75" s="95"/>
      <c r="B75" s="252"/>
      <c r="C75" s="96"/>
      <c r="D75" s="64"/>
      <c r="E75" s="96"/>
      <c r="F75" s="96"/>
    </row>
    <row r="76" spans="1:6" ht="15.75">
      <c r="A76" s="95"/>
      <c r="B76" s="251"/>
      <c r="C76" s="96"/>
      <c r="D76" s="64"/>
      <c r="E76" s="96"/>
      <c r="F76" s="96"/>
    </row>
    <row r="77" spans="1:6" ht="15.75">
      <c r="A77" s="95"/>
      <c r="B77" s="251"/>
      <c r="C77" s="96"/>
      <c r="D77" s="64"/>
      <c r="E77" s="96"/>
      <c r="F77" s="96"/>
    </row>
    <row r="78" spans="1:6" ht="15.75">
      <c r="A78" s="95"/>
      <c r="B78" s="134"/>
      <c r="C78" s="96"/>
      <c r="D78" s="64"/>
      <c r="E78" s="97"/>
      <c r="F78" s="98"/>
    </row>
    <row r="79" spans="1:6" ht="40.5">
      <c r="A79" s="118"/>
      <c r="B79" s="254" t="s">
        <v>177</v>
      </c>
      <c r="C79" s="119"/>
      <c r="D79" s="120"/>
      <c r="E79" s="123"/>
      <c r="F79" s="124"/>
    </row>
    <row r="80" spans="1:6" s="129" customFormat="1" ht="22.5">
      <c r="A80" s="125" t="s">
        <v>178</v>
      </c>
      <c r="B80" s="255" t="s">
        <v>179</v>
      </c>
      <c r="C80" s="126" t="s">
        <v>6</v>
      </c>
      <c r="D80" s="127"/>
      <c r="E80" s="128" t="s">
        <v>180</v>
      </c>
      <c r="F80" s="128" t="s">
        <v>181</v>
      </c>
    </row>
    <row r="81" spans="1:6" ht="18">
      <c r="A81" s="130" t="s">
        <v>182</v>
      </c>
      <c r="B81" s="244" t="s">
        <v>10</v>
      </c>
      <c r="C81" s="131"/>
      <c r="D81" s="64"/>
      <c r="E81" s="97"/>
      <c r="F81" s="98"/>
    </row>
    <row r="82" spans="1:6" ht="15.75">
      <c r="A82" s="95"/>
      <c r="B82" s="134"/>
      <c r="C82" s="96"/>
      <c r="D82" s="64"/>
      <c r="E82" s="97"/>
      <c r="F82" s="98"/>
    </row>
    <row r="83" spans="1:6" ht="15.75">
      <c r="A83" s="132"/>
      <c r="B83" s="134"/>
      <c r="C83" s="96"/>
      <c r="D83" s="64"/>
      <c r="E83" s="97"/>
      <c r="F83" s="98"/>
    </row>
    <row r="84" spans="1:6" ht="30">
      <c r="A84" s="133" t="s">
        <v>183</v>
      </c>
      <c r="B84" s="134" t="s">
        <v>184</v>
      </c>
      <c r="C84" s="96"/>
      <c r="D84" s="64"/>
      <c r="E84" s="97"/>
      <c r="F84" s="98"/>
    </row>
    <row r="85" spans="1:6" ht="15.75">
      <c r="A85" s="135"/>
      <c r="B85" s="134" t="s">
        <v>16</v>
      </c>
      <c r="C85" s="136">
        <v>1</v>
      </c>
      <c r="D85" s="137"/>
      <c r="E85" s="97">
        <v>0</v>
      </c>
      <c r="F85" s="98">
        <f>C85*E85</f>
        <v>0</v>
      </c>
    </row>
    <row r="86" spans="1:6" ht="15.75">
      <c r="A86" s="132"/>
      <c r="B86" s="252"/>
      <c r="C86" s="96"/>
      <c r="D86" s="64"/>
      <c r="E86" s="96"/>
      <c r="F86" s="96"/>
    </row>
    <row r="87" spans="1:6" ht="45">
      <c r="A87" s="133" t="s">
        <v>185</v>
      </c>
      <c r="B87" s="134" t="s">
        <v>186</v>
      </c>
      <c r="C87" s="96"/>
      <c r="D87" s="64"/>
      <c r="E87" s="97"/>
      <c r="F87" s="98"/>
    </row>
    <row r="88" spans="1:6" ht="15.75">
      <c r="A88" s="135"/>
      <c r="B88" s="134" t="s">
        <v>16</v>
      </c>
      <c r="C88" s="96">
        <v>60</v>
      </c>
      <c r="D88" s="64"/>
      <c r="E88" s="97">
        <v>0</v>
      </c>
      <c r="F88" s="98">
        <f>C88*E88</f>
        <v>0</v>
      </c>
    </row>
    <row r="89" spans="1:6" ht="15.75">
      <c r="A89" s="135"/>
      <c r="B89" s="252"/>
      <c r="C89" s="96"/>
      <c r="D89" s="64"/>
      <c r="E89" s="96"/>
      <c r="F89" s="96"/>
    </row>
    <row r="90" spans="1:6" ht="48.75" customHeight="1">
      <c r="A90" s="133" t="s">
        <v>187</v>
      </c>
      <c r="B90" s="134" t="s">
        <v>188</v>
      </c>
      <c r="C90" s="96"/>
      <c r="D90" s="64"/>
      <c r="E90" s="97"/>
      <c r="F90" s="98"/>
    </row>
    <row r="91" spans="1:6" ht="15.75">
      <c r="A91" s="135"/>
      <c r="B91" s="134" t="s">
        <v>16</v>
      </c>
      <c r="C91" s="96">
        <v>25</v>
      </c>
      <c r="D91" s="64"/>
      <c r="E91" s="97">
        <v>0</v>
      </c>
      <c r="F91" s="98">
        <f>C91*E91</f>
        <v>0</v>
      </c>
    </row>
    <row r="92" spans="1:6" ht="15.75">
      <c r="A92" s="132"/>
      <c r="B92" s="252"/>
      <c r="C92" s="96"/>
      <c r="D92" s="64"/>
      <c r="E92" s="96"/>
      <c r="F92" s="96"/>
    </row>
    <row r="93" spans="1:6" ht="45">
      <c r="A93" s="133" t="s">
        <v>189</v>
      </c>
      <c r="B93" s="134" t="s">
        <v>190</v>
      </c>
      <c r="C93" s="96"/>
      <c r="D93" s="64"/>
      <c r="E93" s="97"/>
      <c r="F93" s="98"/>
    </row>
    <row r="94" spans="1:6" ht="15.75">
      <c r="A94" s="135"/>
      <c r="B94" s="134" t="s">
        <v>27</v>
      </c>
      <c r="C94" s="96">
        <v>591</v>
      </c>
      <c r="D94" s="64"/>
      <c r="E94" s="97">
        <v>0</v>
      </c>
      <c r="F94" s="98">
        <f>C94*E94</f>
        <v>0</v>
      </c>
    </row>
    <row r="95" spans="1:6" ht="15.75">
      <c r="A95" s="135"/>
      <c r="B95" s="134"/>
      <c r="C95" s="96"/>
      <c r="D95" s="64"/>
      <c r="E95" s="97"/>
      <c r="F95" s="98"/>
    </row>
    <row r="96" spans="1:6" ht="64.5" customHeight="1">
      <c r="A96" s="133" t="s">
        <v>191</v>
      </c>
      <c r="B96" s="134" t="s">
        <v>192</v>
      </c>
      <c r="C96" s="96"/>
      <c r="D96" s="64"/>
      <c r="E96" s="97"/>
      <c r="F96" s="98"/>
    </row>
    <row r="97" spans="1:6" ht="15.75">
      <c r="A97" s="135"/>
      <c r="B97" s="134" t="s">
        <v>133</v>
      </c>
      <c r="C97" s="96">
        <v>25</v>
      </c>
      <c r="D97" s="64"/>
      <c r="E97" s="97">
        <v>0</v>
      </c>
      <c r="F97" s="98">
        <f>C97*E97</f>
        <v>0</v>
      </c>
    </row>
    <row r="98" spans="1:6" ht="15.75">
      <c r="A98" s="138"/>
      <c r="B98" s="252"/>
      <c r="C98" s="96"/>
      <c r="D98" s="64"/>
      <c r="E98" s="96"/>
      <c r="F98" s="96"/>
    </row>
    <row r="99" spans="1:6" ht="60">
      <c r="A99" s="133" t="s">
        <v>193</v>
      </c>
      <c r="B99" s="134" t="s">
        <v>194</v>
      </c>
      <c r="C99" s="96"/>
      <c r="D99" s="64"/>
      <c r="E99" s="97"/>
      <c r="F99" s="98"/>
    </row>
    <row r="100" spans="1:6" ht="15.75">
      <c r="A100" s="95"/>
      <c r="B100" s="185" t="s">
        <v>16</v>
      </c>
      <c r="C100" s="139">
        <v>4</v>
      </c>
      <c r="D100" s="140"/>
      <c r="E100" s="139">
        <v>0</v>
      </c>
      <c r="F100" s="141">
        <f>C100*E100</f>
        <v>0</v>
      </c>
    </row>
    <row r="101" spans="1:6" ht="15.75">
      <c r="A101" s="138"/>
      <c r="B101" s="252"/>
      <c r="C101" s="96"/>
      <c r="D101" s="64"/>
      <c r="E101" s="96"/>
      <c r="F101" s="96"/>
    </row>
    <row r="102" spans="1:6" ht="16.5" thickBot="1">
      <c r="A102" s="142"/>
      <c r="B102" s="256" t="s">
        <v>195</v>
      </c>
      <c r="C102" s="143"/>
      <c r="D102" s="144"/>
      <c r="E102" s="143"/>
      <c r="F102" s="145">
        <f>SUM(F85:F100)</f>
        <v>0</v>
      </c>
    </row>
    <row r="103" spans="1:6" ht="16.5" thickTop="1">
      <c r="A103" s="99"/>
      <c r="B103" s="252"/>
      <c r="C103" s="96"/>
      <c r="D103" s="64"/>
      <c r="E103" s="96"/>
      <c r="F103" s="96"/>
    </row>
    <row r="104" spans="1:6" ht="15.75">
      <c r="A104" s="99"/>
      <c r="B104" s="252"/>
      <c r="C104" s="96"/>
      <c r="D104" s="64"/>
      <c r="E104" s="96"/>
      <c r="F104" s="96"/>
    </row>
    <row r="105" spans="1:6" ht="18">
      <c r="A105" s="146" t="s">
        <v>196</v>
      </c>
      <c r="B105" s="257" t="s">
        <v>40</v>
      </c>
      <c r="C105" s="147"/>
      <c r="D105" s="148"/>
      <c r="E105" s="97"/>
      <c r="F105" s="98"/>
    </row>
    <row r="106" spans="1:6" ht="15.75">
      <c r="A106" s="99"/>
      <c r="B106" s="258"/>
      <c r="C106" s="149"/>
      <c r="D106" s="148"/>
      <c r="E106" s="97"/>
      <c r="F106" s="98"/>
    </row>
    <row r="107" spans="1:6" ht="92.25" customHeight="1">
      <c r="A107" s="99"/>
      <c r="B107" s="150" t="s">
        <v>197</v>
      </c>
      <c r="C107" s="151"/>
      <c r="D107" s="148"/>
      <c r="E107" s="97"/>
      <c r="F107" s="98"/>
    </row>
    <row r="108" spans="1:6" ht="15.75">
      <c r="A108" s="99"/>
      <c r="B108" s="259"/>
      <c r="C108" s="96"/>
      <c r="D108" s="64"/>
      <c r="E108" s="96"/>
      <c r="F108" s="96"/>
    </row>
    <row r="109" spans="1:6" ht="49.5" customHeight="1">
      <c r="A109" s="152" t="s">
        <v>198</v>
      </c>
      <c r="B109" s="134" t="s">
        <v>199</v>
      </c>
      <c r="C109" s="96"/>
      <c r="D109" s="64"/>
      <c r="E109" s="97"/>
      <c r="F109" s="98"/>
    </row>
    <row r="110" spans="1:6" ht="15.75">
      <c r="A110" s="135"/>
      <c r="B110" s="153" t="s">
        <v>200</v>
      </c>
      <c r="C110" s="96"/>
      <c r="D110" s="64"/>
      <c r="E110" s="97"/>
      <c r="F110" s="98"/>
    </row>
    <row r="111" spans="1:6" ht="15.75">
      <c r="A111" s="135"/>
      <c r="B111" s="134" t="s">
        <v>201</v>
      </c>
      <c r="C111" s="96">
        <v>95</v>
      </c>
      <c r="D111" s="64"/>
      <c r="E111" s="97">
        <v>0</v>
      </c>
      <c r="F111" s="98">
        <f>C111*E111</f>
        <v>0</v>
      </c>
    </row>
    <row r="112" spans="1:6" ht="15.75">
      <c r="A112" s="135"/>
      <c r="B112" s="252"/>
      <c r="C112" s="96"/>
      <c r="D112" s="64"/>
      <c r="E112" s="96"/>
      <c r="F112" s="96"/>
    </row>
    <row r="113" spans="1:6" ht="15.75">
      <c r="A113" s="133" t="s">
        <v>202</v>
      </c>
      <c r="B113" s="134" t="s">
        <v>203</v>
      </c>
      <c r="C113" s="96"/>
      <c r="D113" s="64"/>
      <c r="E113" s="96"/>
      <c r="F113" s="154"/>
    </row>
    <row r="114" spans="1:6" ht="15.75">
      <c r="A114" s="135"/>
      <c r="B114" s="134" t="s">
        <v>42</v>
      </c>
      <c r="C114" s="96">
        <v>23</v>
      </c>
      <c r="D114" s="64"/>
      <c r="E114" s="96">
        <v>0</v>
      </c>
      <c r="F114" s="98">
        <f>C114*E114</f>
        <v>0</v>
      </c>
    </row>
    <row r="115" spans="1:6" ht="15.75">
      <c r="A115" s="135"/>
      <c r="B115" s="252"/>
      <c r="C115" s="96"/>
      <c r="D115" s="64"/>
      <c r="E115" s="96"/>
      <c r="F115" s="96"/>
    </row>
    <row r="116" spans="1:6" ht="60">
      <c r="A116" s="133" t="s">
        <v>204</v>
      </c>
      <c r="B116" s="134" t="s">
        <v>205</v>
      </c>
      <c r="C116" s="96"/>
      <c r="D116" s="64"/>
      <c r="E116" s="96"/>
      <c r="F116" s="154"/>
    </row>
    <row r="117" spans="1:6" ht="15.75">
      <c r="A117" s="135"/>
      <c r="B117" s="134" t="s">
        <v>42</v>
      </c>
      <c r="C117" s="96">
        <v>60</v>
      </c>
      <c r="D117" s="64"/>
      <c r="E117" s="96">
        <v>0</v>
      </c>
      <c r="F117" s="98">
        <f>C117*E117</f>
        <v>0</v>
      </c>
    </row>
    <row r="118" spans="1:6" ht="15.75">
      <c r="A118" s="135"/>
      <c r="B118" s="251"/>
      <c r="C118" s="96"/>
      <c r="D118" s="64"/>
      <c r="E118" s="96"/>
      <c r="F118" s="96"/>
    </row>
    <row r="119" spans="1:6" ht="45">
      <c r="A119" s="133" t="s">
        <v>206</v>
      </c>
      <c r="B119" s="134" t="s">
        <v>207</v>
      </c>
      <c r="C119" s="96"/>
      <c r="D119" s="64"/>
      <c r="E119" s="97"/>
      <c r="F119" s="98"/>
    </row>
    <row r="120" spans="1:6" ht="15.75">
      <c r="A120" s="135"/>
      <c r="B120" s="134" t="s">
        <v>22</v>
      </c>
      <c r="C120" s="96">
        <v>435</v>
      </c>
      <c r="D120" s="64"/>
      <c r="E120" s="97">
        <v>0</v>
      </c>
      <c r="F120" s="98">
        <f>C120*E120</f>
        <v>0</v>
      </c>
    </row>
    <row r="121" spans="1:6" ht="15.75">
      <c r="A121" s="135"/>
      <c r="B121" s="252"/>
      <c r="C121" s="96"/>
      <c r="D121" s="64"/>
      <c r="E121" s="96"/>
      <c r="F121" s="96"/>
    </row>
    <row r="122" spans="1:6" ht="105">
      <c r="A122" s="133" t="s">
        <v>208</v>
      </c>
      <c r="B122" s="134" t="s">
        <v>400</v>
      </c>
      <c r="C122" s="96"/>
      <c r="D122" s="64"/>
      <c r="E122" s="96"/>
      <c r="F122" s="98"/>
    </row>
    <row r="123" spans="1:6" ht="15.75">
      <c r="A123" s="135"/>
      <c r="B123" s="134" t="s">
        <v>42</v>
      </c>
      <c r="C123" s="96">
        <v>45</v>
      </c>
      <c r="D123" s="64"/>
      <c r="E123" s="97">
        <v>0</v>
      </c>
      <c r="F123" s="98">
        <f>C123*E123</f>
        <v>0</v>
      </c>
    </row>
    <row r="124" spans="1:6" ht="15.75">
      <c r="A124" s="135"/>
      <c r="B124" s="252"/>
      <c r="C124" s="96"/>
      <c r="D124" s="64"/>
      <c r="E124" s="96"/>
      <c r="F124" s="96"/>
    </row>
    <row r="125" spans="1:6" ht="48" customHeight="1">
      <c r="A125" s="133" t="s">
        <v>209</v>
      </c>
      <c r="B125" s="155" t="s">
        <v>401</v>
      </c>
      <c r="C125" s="96"/>
      <c r="D125" s="64"/>
      <c r="E125" s="96"/>
      <c r="F125" s="98"/>
    </row>
    <row r="126" spans="1:6" ht="15.75">
      <c r="A126" s="135"/>
      <c r="B126" s="134" t="s">
        <v>42</v>
      </c>
      <c r="C126" s="96">
        <v>41</v>
      </c>
      <c r="D126" s="64"/>
      <c r="E126" s="97">
        <v>0</v>
      </c>
      <c r="F126" s="98">
        <f>C126*E126</f>
        <v>0</v>
      </c>
    </row>
    <row r="127" spans="1:6" ht="15.75">
      <c r="A127" s="135"/>
      <c r="B127" s="252"/>
      <c r="C127" s="96"/>
      <c r="D127" s="64"/>
      <c r="E127" s="96"/>
      <c r="F127" s="96"/>
    </row>
    <row r="128" spans="1:6" ht="48" customHeight="1">
      <c r="A128" s="133" t="s">
        <v>210</v>
      </c>
      <c r="B128" s="134" t="s">
        <v>402</v>
      </c>
      <c r="C128" s="96"/>
      <c r="D128" s="64"/>
      <c r="E128" s="97"/>
      <c r="F128" s="98"/>
    </row>
    <row r="129" spans="1:6" ht="15.75">
      <c r="A129" s="135"/>
      <c r="B129" s="134" t="s">
        <v>42</v>
      </c>
      <c r="C129" s="96">
        <v>135</v>
      </c>
      <c r="D129" s="64"/>
      <c r="E129" s="97">
        <v>0</v>
      </c>
      <c r="F129" s="98">
        <f>C129*E129</f>
        <v>0</v>
      </c>
    </row>
    <row r="130" spans="1:6" ht="15.75">
      <c r="A130" s="156"/>
      <c r="B130" s="161"/>
      <c r="C130" s="97"/>
      <c r="D130" s="100"/>
      <c r="E130" s="97"/>
      <c r="F130" s="98"/>
    </row>
    <row r="131" spans="1:6" ht="96" customHeight="1">
      <c r="A131" s="133" t="s">
        <v>211</v>
      </c>
      <c r="B131" s="134" t="s">
        <v>212</v>
      </c>
      <c r="C131" s="96"/>
      <c r="D131" s="64"/>
      <c r="E131" s="97"/>
      <c r="F131" s="98"/>
    </row>
    <row r="132" spans="1:6" ht="15.75">
      <c r="A132" s="156"/>
      <c r="B132" s="161" t="s">
        <v>42</v>
      </c>
      <c r="C132" s="97">
        <v>495</v>
      </c>
      <c r="D132" s="100"/>
      <c r="E132" s="97">
        <v>0</v>
      </c>
      <c r="F132" s="98">
        <f>C132*E132</f>
        <v>0</v>
      </c>
    </row>
    <row r="134" spans="1:6" ht="64.5" customHeight="1">
      <c r="A134" s="133" t="s">
        <v>213</v>
      </c>
      <c r="B134" s="157" t="s">
        <v>214</v>
      </c>
      <c r="C134" s="158"/>
      <c r="D134" s="159"/>
      <c r="E134" s="158"/>
      <c r="F134" s="158"/>
    </row>
    <row r="135" spans="1:6" ht="15.75">
      <c r="A135" s="160"/>
      <c r="B135" s="161" t="s">
        <v>215</v>
      </c>
      <c r="C135" s="97">
        <v>8</v>
      </c>
      <c r="D135" s="100"/>
      <c r="E135" s="97">
        <v>0</v>
      </c>
      <c r="F135" s="98">
        <f>C135*E135</f>
        <v>0</v>
      </c>
    </row>
    <row r="136" spans="1:6" ht="15.75">
      <c r="A136" s="160"/>
      <c r="B136" s="260"/>
      <c r="C136" s="158"/>
      <c r="D136" s="159"/>
      <c r="E136" s="158"/>
      <c r="F136" s="158"/>
    </row>
    <row r="137" spans="1:6" ht="93.75" customHeight="1">
      <c r="A137" s="133" t="s">
        <v>216</v>
      </c>
      <c r="B137" s="161" t="s">
        <v>217</v>
      </c>
      <c r="C137" s="97"/>
      <c r="D137" s="100"/>
      <c r="E137" s="97"/>
      <c r="F137" s="98"/>
    </row>
    <row r="138" spans="1:6" ht="15.75">
      <c r="A138" s="135"/>
      <c r="B138" s="185" t="s">
        <v>42</v>
      </c>
      <c r="C138" s="139">
        <v>58</v>
      </c>
      <c r="D138" s="162"/>
      <c r="E138" s="139">
        <v>0</v>
      </c>
      <c r="F138" s="141">
        <f>C138*E138</f>
        <v>0</v>
      </c>
    </row>
    <row r="139" spans="1:6" ht="15.75">
      <c r="A139" s="135"/>
      <c r="B139" s="161"/>
      <c r="C139" s="97"/>
      <c r="D139" s="100"/>
      <c r="E139" s="97"/>
      <c r="F139" s="98"/>
    </row>
    <row r="140" spans="1:6" ht="16.5" thickBot="1">
      <c r="A140" s="142"/>
      <c r="B140" s="256" t="s">
        <v>218</v>
      </c>
      <c r="C140" s="143"/>
      <c r="D140" s="144"/>
      <c r="E140" s="163"/>
      <c r="F140" s="145">
        <f>SUM(F111:F138)</f>
        <v>0</v>
      </c>
    </row>
    <row r="141" spans="1:6" ht="16.5" thickTop="1">
      <c r="A141" s="95"/>
      <c r="B141" s="252"/>
      <c r="C141" s="96"/>
      <c r="D141" s="64"/>
      <c r="E141" s="96"/>
      <c r="F141" s="96"/>
    </row>
    <row r="142" spans="1:6" ht="15.75">
      <c r="A142" s="95"/>
      <c r="B142" s="252"/>
      <c r="C142" s="96"/>
      <c r="D142" s="64"/>
      <c r="E142" s="96"/>
      <c r="F142" s="96"/>
    </row>
    <row r="143" spans="1:6" ht="18">
      <c r="A143" s="146" t="s">
        <v>219</v>
      </c>
      <c r="B143" s="257" t="s">
        <v>220</v>
      </c>
      <c r="C143" s="147"/>
      <c r="D143" s="164"/>
      <c r="E143" s="165"/>
      <c r="F143" s="166"/>
    </row>
    <row r="144" spans="1:6" ht="15.75">
      <c r="A144" s="99"/>
      <c r="B144" s="258"/>
      <c r="C144" s="149"/>
      <c r="D144" s="148"/>
      <c r="E144" s="97"/>
      <c r="F144" s="98"/>
    </row>
    <row r="145" spans="1:6" ht="45">
      <c r="A145" s="133" t="s">
        <v>221</v>
      </c>
      <c r="B145" s="161" t="s">
        <v>222</v>
      </c>
      <c r="C145" s="97"/>
      <c r="D145" s="100"/>
      <c r="E145" s="97"/>
      <c r="F145" s="98"/>
    </row>
    <row r="146" spans="1:6" ht="15.75">
      <c r="A146" s="156"/>
      <c r="B146" s="261" t="s">
        <v>223</v>
      </c>
      <c r="C146" s="97"/>
      <c r="D146" s="100"/>
      <c r="E146" s="97"/>
      <c r="F146" s="98"/>
    </row>
    <row r="147" spans="1:6" ht="15.75">
      <c r="A147" s="156"/>
      <c r="B147" s="161" t="s">
        <v>16</v>
      </c>
      <c r="C147" s="97">
        <v>5</v>
      </c>
      <c r="D147" s="100"/>
      <c r="E147" s="97">
        <v>0</v>
      </c>
      <c r="F147" s="98">
        <f>C147*E147</f>
        <v>0</v>
      </c>
    </row>
    <row r="148" spans="1:6" ht="15.75">
      <c r="A148" s="156"/>
      <c r="B148" s="261" t="s">
        <v>224</v>
      </c>
      <c r="C148" s="97"/>
      <c r="D148" s="100"/>
      <c r="E148" s="97"/>
      <c r="F148" s="98"/>
    </row>
    <row r="149" spans="1:6" ht="15.75">
      <c r="A149" s="156"/>
      <c r="B149" s="161" t="s">
        <v>16</v>
      </c>
      <c r="C149" s="97">
        <v>5</v>
      </c>
      <c r="D149" s="100"/>
      <c r="E149" s="97">
        <v>0</v>
      </c>
      <c r="F149" s="98">
        <f>C149*E149</f>
        <v>0</v>
      </c>
    </row>
    <row r="150" spans="1:6" ht="15.75">
      <c r="A150" s="156"/>
      <c r="B150" s="261" t="s">
        <v>225</v>
      </c>
      <c r="C150" s="97"/>
      <c r="D150" s="100"/>
      <c r="E150" s="97"/>
      <c r="F150" s="98"/>
    </row>
    <row r="151" spans="1:6" ht="15.75">
      <c r="A151" s="156"/>
      <c r="B151" s="161" t="s">
        <v>16</v>
      </c>
      <c r="C151" s="97">
        <v>9</v>
      </c>
      <c r="D151" s="100"/>
      <c r="E151" s="97">
        <v>0</v>
      </c>
      <c r="F151" s="98">
        <f>C151*E151</f>
        <v>0</v>
      </c>
    </row>
    <row r="152" spans="1:6" ht="15.75">
      <c r="A152" s="156"/>
      <c r="B152" s="261" t="s">
        <v>226</v>
      </c>
      <c r="C152" s="97"/>
      <c r="D152" s="100"/>
      <c r="E152" s="97"/>
      <c r="F152" s="98"/>
    </row>
    <row r="153" spans="1:6" ht="15.75">
      <c r="A153" s="156"/>
      <c r="B153" s="161" t="s">
        <v>16</v>
      </c>
      <c r="C153" s="97">
        <v>35</v>
      </c>
      <c r="D153" s="100"/>
      <c r="E153" s="97">
        <v>0</v>
      </c>
      <c r="F153" s="98">
        <f>C153*E153</f>
        <v>0</v>
      </c>
    </row>
    <row r="154" spans="1:6" ht="15.75">
      <c r="A154" s="156"/>
      <c r="B154" s="261" t="s">
        <v>227</v>
      </c>
      <c r="C154" s="97"/>
      <c r="D154" s="100"/>
      <c r="E154" s="97"/>
      <c r="F154" s="98"/>
    </row>
    <row r="155" spans="1:6" ht="15.75">
      <c r="A155" s="156"/>
      <c r="B155" s="185" t="s">
        <v>16</v>
      </c>
      <c r="C155" s="139">
        <v>11</v>
      </c>
      <c r="D155" s="162"/>
      <c r="E155" s="139">
        <v>0</v>
      </c>
      <c r="F155" s="141">
        <f>C155*E155</f>
        <v>0</v>
      </c>
    </row>
    <row r="157" spans="1:6" ht="16.5" thickBot="1">
      <c r="A157" s="167"/>
      <c r="B157" s="256" t="s">
        <v>228</v>
      </c>
      <c r="C157" s="143"/>
      <c r="D157" s="144"/>
      <c r="E157" s="163"/>
      <c r="F157" s="145">
        <f>SUM(F147:F155)</f>
        <v>0</v>
      </c>
    </row>
    <row r="158" spans="1:6" ht="16.5" thickTop="1">
      <c r="A158" s="135"/>
      <c r="B158" s="190"/>
      <c r="C158" s="97"/>
      <c r="D158" s="100"/>
      <c r="E158" s="168"/>
      <c r="F158" s="98"/>
    </row>
    <row r="159" spans="1:6" ht="18">
      <c r="A159" s="110"/>
      <c r="B159" s="246" t="s">
        <v>229</v>
      </c>
      <c r="C159" s="169"/>
      <c r="D159" s="170"/>
      <c r="E159" s="169"/>
      <c r="F159" s="171"/>
    </row>
    <row r="160" spans="1:6" ht="18">
      <c r="A160" s="172"/>
      <c r="B160" s="262" t="s">
        <v>230</v>
      </c>
      <c r="C160" s="173"/>
      <c r="D160" s="170"/>
      <c r="E160" s="174"/>
      <c r="F160" s="171">
        <f>F102</f>
        <v>0</v>
      </c>
    </row>
    <row r="161" spans="1:6" ht="18">
      <c r="A161" s="172"/>
      <c r="B161" s="263" t="s">
        <v>231</v>
      </c>
      <c r="C161" s="175"/>
      <c r="D161" s="176"/>
      <c r="E161" s="174"/>
      <c r="F161" s="171">
        <f>F140</f>
        <v>0</v>
      </c>
    </row>
    <row r="162" spans="1:6" ht="18">
      <c r="A162" s="177"/>
      <c r="B162" s="264" t="s">
        <v>232</v>
      </c>
      <c r="C162" s="178"/>
      <c r="D162" s="179"/>
      <c r="E162" s="178"/>
      <c r="F162" s="180">
        <f>F157</f>
        <v>0</v>
      </c>
    </row>
    <row r="163" spans="1:6" ht="18">
      <c r="A163" s="177"/>
      <c r="B163" s="265"/>
      <c r="C163" s="181"/>
      <c r="D163" s="182"/>
      <c r="E163" s="181"/>
      <c r="F163" s="183"/>
    </row>
    <row r="164" spans="1:6" ht="18.75" thickBot="1">
      <c r="A164" s="110"/>
      <c r="B164" s="248" t="s">
        <v>233</v>
      </c>
      <c r="C164" s="115"/>
      <c r="D164" s="116"/>
      <c r="E164" s="115"/>
      <c r="F164" s="117"/>
    </row>
    <row r="165" spans="1:6" ht="16.5" thickTop="1">
      <c r="A165" s="138"/>
      <c r="B165" s="251"/>
      <c r="C165" s="96"/>
      <c r="D165" s="64"/>
      <c r="E165" s="96"/>
      <c r="F165" s="96"/>
    </row>
    <row r="166" spans="1:6" ht="18">
      <c r="A166" s="130" t="s">
        <v>234</v>
      </c>
      <c r="B166" s="244" t="s">
        <v>235</v>
      </c>
      <c r="C166" s="101"/>
      <c r="D166" s="176"/>
      <c r="E166" s="97"/>
      <c r="F166" s="98"/>
    </row>
    <row r="167" spans="1:6" ht="15.75">
      <c r="A167" s="95"/>
      <c r="B167" s="134"/>
      <c r="C167" s="96"/>
      <c r="D167" s="64"/>
      <c r="E167" s="97"/>
      <c r="F167" s="98"/>
    </row>
    <row r="168" spans="1:6" ht="60">
      <c r="A168" s="133" t="s">
        <v>236</v>
      </c>
      <c r="B168" s="134" t="s">
        <v>237</v>
      </c>
      <c r="C168" s="96"/>
      <c r="D168" s="64"/>
      <c r="E168" s="97"/>
      <c r="F168" s="98"/>
    </row>
    <row r="169" spans="1:6" ht="15.75">
      <c r="A169" s="135"/>
      <c r="B169" s="153" t="s">
        <v>238</v>
      </c>
      <c r="C169" s="96"/>
      <c r="D169" s="64"/>
      <c r="E169" s="97"/>
      <c r="F169" s="98"/>
    </row>
    <row r="170" spans="1:6" ht="15.75">
      <c r="A170" s="135"/>
      <c r="B170" s="134" t="s">
        <v>215</v>
      </c>
      <c r="C170" s="97">
        <v>8</v>
      </c>
      <c r="D170" s="137"/>
      <c r="E170" s="97">
        <v>0</v>
      </c>
      <c r="F170" s="98">
        <f>C170*E170</f>
        <v>0</v>
      </c>
    </row>
    <row r="171" spans="1:6" ht="18">
      <c r="A171" s="130"/>
      <c r="B171" s="244"/>
      <c r="C171" s="101"/>
      <c r="D171" s="176"/>
      <c r="E171" s="97"/>
      <c r="F171" s="98"/>
    </row>
    <row r="172" spans="1:6" ht="87" customHeight="1">
      <c r="A172" s="133" t="s">
        <v>239</v>
      </c>
      <c r="B172" s="134" t="s">
        <v>240</v>
      </c>
      <c r="C172" s="96"/>
      <c r="D172" s="64"/>
      <c r="E172" s="97"/>
      <c r="F172" s="98"/>
    </row>
    <row r="173" spans="1:6" ht="15.75">
      <c r="A173" s="135"/>
      <c r="B173" s="134" t="s">
        <v>215</v>
      </c>
      <c r="C173" s="96">
        <v>20</v>
      </c>
      <c r="D173" s="64"/>
      <c r="E173" s="97">
        <v>0</v>
      </c>
      <c r="F173" s="98">
        <f>C173*E173</f>
        <v>0</v>
      </c>
    </row>
    <row r="174" spans="1:6" ht="15.75">
      <c r="A174" s="135"/>
      <c r="B174" s="252"/>
      <c r="C174" s="96"/>
      <c r="D174" s="64"/>
      <c r="E174" s="96"/>
      <c r="F174" s="96"/>
    </row>
    <row r="175" spans="1:6" ht="63.75" customHeight="1">
      <c r="A175" s="133" t="s">
        <v>241</v>
      </c>
      <c r="B175" s="184" t="s">
        <v>242</v>
      </c>
      <c r="C175" s="96"/>
      <c r="D175" s="64"/>
      <c r="E175" s="97"/>
      <c r="F175" s="98"/>
    </row>
    <row r="176" spans="1:6" ht="15.75">
      <c r="A176" s="135"/>
      <c r="B176" s="134" t="s">
        <v>215</v>
      </c>
      <c r="C176" s="96">
        <v>11</v>
      </c>
      <c r="D176" s="64"/>
      <c r="E176" s="97">
        <v>0</v>
      </c>
      <c r="F176" s="98">
        <f>C176*E176</f>
        <v>0</v>
      </c>
    </row>
    <row r="177" spans="1:6" ht="15.75">
      <c r="A177" s="135"/>
      <c r="B177" s="252"/>
      <c r="C177" s="96"/>
      <c r="D177" s="64"/>
      <c r="E177" s="96"/>
      <c r="F177" s="96"/>
    </row>
    <row r="178" spans="1:6" ht="78" customHeight="1">
      <c r="A178" s="133" t="s">
        <v>243</v>
      </c>
      <c r="B178" s="184" t="s">
        <v>244</v>
      </c>
      <c r="C178" s="96"/>
      <c r="D178" s="64"/>
      <c r="E178" s="97"/>
      <c r="F178" s="98"/>
    </row>
    <row r="179" spans="1:6" ht="15.75">
      <c r="A179" s="135"/>
      <c r="B179" s="134" t="s">
        <v>215</v>
      </c>
      <c r="C179" s="96">
        <v>13</v>
      </c>
      <c r="D179" s="64"/>
      <c r="E179" s="97">
        <v>0</v>
      </c>
      <c r="F179" s="98">
        <f>C179*E179</f>
        <v>0</v>
      </c>
    </row>
    <row r="180" spans="1:6" ht="15.75">
      <c r="A180" s="135"/>
      <c r="B180" s="252"/>
      <c r="C180" s="96"/>
      <c r="D180" s="64"/>
      <c r="E180" s="96"/>
      <c r="F180" s="96"/>
    </row>
    <row r="181" spans="1:6" ht="82.5" customHeight="1">
      <c r="A181" s="133" t="s">
        <v>245</v>
      </c>
      <c r="B181" s="185" t="s">
        <v>246</v>
      </c>
      <c r="C181" s="186">
        <v>0.1</v>
      </c>
      <c r="D181" s="162"/>
      <c r="E181" s="139">
        <f>SUM(F170:F179)</f>
        <v>0</v>
      </c>
      <c r="F181" s="141">
        <f>C181*E181</f>
        <v>0</v>
      </c>
    </row>
    <row r="182" spans="1:6" ht="18">
      <c r="A182" s="146"/>
      <c r="B182" s="252"/>
      <c r="C182" s="96"/>
      <c r="D182" s="64"/>
      <c r="E182" s="96"/>
      <c r="F182" s="96"/>
    </row>
    <row r="183" spans="1:6" ht="18.75" thickBot="1">
      <c r="A183" s="110"/>
      <c r="B183" s="256" t="s">
        <v>247</v>
      </c>
      <c r="C183" s="187"/>
      <c r="D183" s="188"/>
      <c r="E183" s="187"/>
      <c r="F183" s="145">
        <f>SUM(F170:F181)</f>
        <v>0</v>
      </c>
    </row>
    <row r="184" spans="1:6" ht="18.75" thickTop="1">
      <c r="A184" s="110"/>
      <c r="B184" s="266"/>
      <c r="C184" s="97"/>
      <c r="D184" s="100"/>
      <c r="E184" s="97"/>
      <c r="F184" s="166"/>
    </row>
    <row r="185" spans="1:6" ht="15.75">
      <c r="A185" s="135"/>
      <c r="B185" s="252"/>
      <c r="C185" s="96"/>
      <c r="D185" s="64"/>
      <c r="E185" s="96"/>
      <c r="F185" s="96"/>
    </row>
    <row r="186" spans="1:6" ht="18">
      <c r="A186" s="110"/>
      <c r="B186" s="246" t="s">
        <v>229</v>
      </c>
      <c r="C186" s="169"/>
      <c r="D186" s="170"/>
      <c r="E186" s="169"/>
      <c r="F186" s="171"/>
    </row>
    <row r="187" spans="1:6" ht="18">
      <c r="A187" s="172"/>
      <c r="B187" s="262" t="s">
        <v>230</v>
      </c>
      <c r="C187" s="173"/>
      <c r="D187" s="170"/>
      <c r="E187" s="174"/>
      <c r="F187" s="171">
        <f>F160</f>
        <v>0</v>
      </c>
    </row>
    <row r="188" spans="1:6" ht="18">
      <c r="A188" s="172"/>
      <c r="B188" s="263" t="s">
        <v>231</v>
      </c>
      <c r="C188" s="175"/>
      <c r="D188" s="176"/>
      <c r="E188" s="174"/>
      <c r="F188" s="171">
        <f>F161</f>
        <v>0</v>
      </c>
    </row>
    <row r="189" spans="1:6" ht="18">
      <c r="A189" s="177"/>
      <c r="B189" s="267" t="s">
        <v>232</v>
      </c>
      <c r="C189" s="169"/>
      <c r="D189" s="170"/>
      <c r="E189" s="169"/>
      <c r="F189" s="171">
        <f>F162</f>
        <v>0</v>
      </c>
    </row>
    <row r="190" spans="1:6" ht="18">
      <c r="A190" s="177"/>
      <c r="B190" s="267" t="s">
        <v>248</v>
      </c>
      <c r="C190" s="169"/>
      <c r="D190" s="170"/>
      <c r="E190" s="169"/>
      <c r="F190" s="171">
        <f>F183</f>
        <v>0</v>
      </c>
    </row>
    <row r="191" spans="1:6" ht="18">
      <c r="A191" s="177"/>
      <c r="B191" s="265"/>
      <c r="C191" s="181"/>
      <c r="D191" s="182"/>
      <c r="E191" s="181"/>
      <c r="F191" s="183"/>
    </row>
    <row r="192" spans="1:6" ht="18">
      <c r="A192" s="172"/>
      <c r="B192" s="268"/>
      <c r="C192" s="169"/>
      <c r="D192" s="170"/>
      <c r="E192" s="174"/>
      <c r="F192" s="171"/>
    </row>
    <row r="193" spans="1:6" ht="19.5" customHeight="1" thickBot="1">
      <c r="A193" s="110"/>
      <c r="B193" s="248" t="s">
        <v>233</v>
      </c>
      <c r="C193" s="115"/>
      <c r="D193" s="116"/>
      <c r="E193" s="115"/>
      <c r="F193" s="117">
        <f>F187+F188+F189+F190</f>
        <v>0</v>
      </c>
    </row>
    <row r="194" spans="1:6" ht="16.5" thickTop="1">
      <c r="A194" s="167"/>
      <c r="B194" s="252"/>
      <c r="C194" s="96"/>
      <c r="D194" s="64"/>
      <c r="E194" s="96"/>
      <c r="F194" s="96"/>
    </row>
    <row r="195" spans="1:6" ht="20.25">
      <c r="A195" s="189"/>
      <c r="B195" s="269" t="s">
        <v>249</v>
      </c>
      <c r="C195" s="96"/>
      <c r="D195" s="64"/>
      <c r="E195" s="96"/>
      <c r="F195" s="96"/>
    </row>
    <row r="196" spans="1:6" ht="15.75">
      <c r="A196" s="167"/>
      <c r="B196" s="252"/>
      <c r="C196" s="96"/>
      <c r="D196" s="64"/>
      <c r="E196" s="96"/>
      <c r="F196" s="96"/>
    </row>
    <row r="197" spans="1:6" ht="95.25" customHeight="1">
      <c r="A197" s="133" t="s">
        <v>250</v>
      </c>
      <c r="B197" s="191" t="s">
        <v>403</v>
      </c>
      <c r="C197" s="97"/>
      <c r="D197" s="100"/>
      <c r="E197" s="97"/>
      <c r="F197" s="98"/>
    </row>
    <row r="198" spans="1:6" ht="15.75">
      <c r="A198" s="156"/>
      <c r="B198" s="252" t="s">
        <v>27</v>
      </c>
      <c r="C198" s="96">
        <v>591</v>
      </c>
      <c r="D198" s="64"/>
      <c r="E198" s="96">
        <v>0</v>
      </c>
      <c r="F198" s="98">
        <f>C198*E198</f>
        <v>0</v>
      </c>
    </row>
    <row r="199" spans="1:6" ht="15.75">
      <c r="A199" s="135"/>
      <c r="B199" s="252"/>
      <c r="C199" s="96"/>
      <c r="D199" s="64"/>
      <c r="E199" s="96"/>
      <c r="F199" s="96"/>
    </row>
    <row r="200" spans="1:6" ht="111" customHeight="1">
      <c r="A200" s="133" t="s">
        <v>251</v>
      </c>
      <c r="B200" s="191" t="s">
        <v>404</v>
      </c>
      <c r="C200" s="96"/>
      <c r="D200" s="100"/>
      <c r="E200" s="168"/>
      <c r="F200" s="98"/>
    </row>
    <row r="201" spans="1:6" ht="15.75">
      <c r="A201" s="192"/>
      <c r="B201" s="190" t="s">
        <v>252</v>
      </c>
      <c r="C201" s="100"/>
      <c r="D201" s="47"/>
      <c r="E201" s="168"/>
      <c r="F201" s="193"/>
    </row>
    <row r="202" spans="1:6" ht="15.75">
      <c r="A202" s="192"/>
      <c r="B202" s="270" t="s">
        <v>16</v>
      </c>
      <c r="C202" s="100">
        <v>1</v>
      </c>
      <c r="D202" s="47"/>
      <c r="E202" s="168">
        <v>0</v>
      </c>
      <c r="F202" s="98">
        <f>C202*E202</f>
        <v>0</v>
      </c>
    </row>
    <row r="203" spans="1:6" ht="15.75">
      <c r="A203" s="192"/>
      <c r="B203" s="190" t="s">
        <v>253</v>
      </c>
      <c r="C203" s="100"/>
      <c r="D203" s="47"/>
      <c r="E203" s="168"/>
      <c r="F203" s="193"/>
    </row>
    <row r="204" spans="1:6" ht="15.75">
      <c r="A204" s="192"/>
      <c r="B204" s="270" t="s">
        <v>16</v>
      </c>
      <c r="C204" s="100">
        <v>1</v>
      </c>
      <c r="D204" s="47"/>
      <c r="E204" s="168">
        <v>0</v>
      </c>
      <c r="F204" s="98">
        <f>C204*E204</f>
        <v>0</v>
      </c>
    </row>
    <row r="205" spans="1:6" ht="15.75">
      <c r="A205" s="135"/>
      <c r="B205" s="190" t="s">
        <v>405</v>
      </c>
      <c r="C205" s="97"/>
      <c r="D205" s="100"/>
      <c r="E205" s="168"/>
      <c r="F205" s="98"/>
    </row>
    <row r="206" spans="1:6" ht="15.75">
      <c r="A206" s="135"/>
      <c r="B206" s="134" t="s">
        <v>16</v>
      </c>
      <c r="C206" s="194">
        <v>1</v>
      </c>
      <c r="D206" s="100"/>
      <c r="E206" s="168">
        <v>0</v>
      </c>
      <c r="F206" s="98">
        <f>C206*E206</f>
        <v>0</v>
      </c>
    </row>
    <row r="207" spans="1:6" ht="15.75">
      <c r="A207" s="135"/>
      <c r="B207" s="190" t="s">
        <v>254</v>
      </c>
      <c r="C207" s="97"/>
      <c r="D207" s="100"/>
      <c r="E207" s="168"/>
      <c r="F207" s="98"/>
    </row>
    <row r="208" spans="1:6" ht="15.75">
      <c r="A208" s="135"/>
      <c r="B208" s="134" t="s">
        <v>16</v>
      </c>
      <c r="C208" s="194">
        <v>7</v>
      </c>
      <c r="D208" s="100"/>
      <c r="E208" s="168">
        <v>0</v>
      </c>
      <c r="F208" s="98">
        <f>C208*E208</f>
        <v>0</v>
      </c>
    </row>
    <row r="209" spans="1:6" ht="15.75">
      <c r="A209" s="135"/>
      <c r="B209" s="190" t="s">
        <v>255</v>
      </c>
      <c r="C209" s="97"/>
      <c r="D209" s="100"/>
      <c r="E209" s="168"/>
      <c r="F209" s="98"/>
    </row>
    <row r="210" spans="1:6" ht="15.75">
      <c r="A210" s="135"/>
      <c r="B210" s="134" t="s">
        <v>16</v>
      </c>
      <c r="C210" s="194">
        <v>2</v>
      </c>
      <c r="D210" s="100"/>
      <c r="E210" s="168">
        <v>0</v>
      </c>
      <c r="F210" s="98">
        <f>C210*E210</f>
        <v>0</v>
      </c>
    </row>
    <row r="211" spans="1:6" ht="15.75">
      <c r="A211" s="135"/>
      <c r="B211" s="190" t="s">
        <v>256</v>
      </c>
      <c r="C211" s="97"/>
      <c r="D211" s="100"/>
      <c r="E211" s="168"/>
      <c r="F211" s="98"/>
    </row>
    <row r="212" spans="1:6" ht="15.75">
      <c r="A212" s="135"/>
      <c r="B212" s="134" t="s">
        <v>16</v>
      </c>
      <c r="C212" s="194">
        <v>10</v>
      </c>
      <c r="D212" s="100"/>
      <c r="E212" s="168">
        <v>0</v>
      </c>
      <c r="F212" s="98">
        <f>C212*E212</f>
        <v>0</v>
      </c>
    </row>
    <row r="213" spans="1:6" ht="15.75">
      <c r="A213" s="160"/>
      <c r="B213" s="251"/>
      <c r="C213" s="96"/>
      <c r="D213" s="64"/>
      <c r="E213" s="168"/>
      <c r="F213" s="98"/>
    </row>
    <row r="214" spans="1:6" ht="96.75" customHeight="1">
      <c r="A214" s="133" t="s">
        <v>257</v>
      </c>
      <c r="B214" s="191" t="s">
        <v>258</v>
      </c>
      <c r="C214" s="97"/>
      <c r="D214" s="100"/>
      <c r="E214" s="168"/>
      <c r="F214" s="98"/>
    </row>
    <row r="215" spans="1:6" ht="15.75">
      <c r="A215" s="135"/>
      <c r="B215" s="271"/>
      <c r="C215" s="149"/>
      <c r="D215" s="100"/>
      <c r="E215" s="97"/>
      <c r="F215" s="98"/>
    </row>
    <row r="216" spans="1:6" ht="139.5" customHeight="1">
      <c r="A216" s="192"/>
      <c r="B216" s="191" t="s">
        <v>259</v>
      </c>
      <c r="C216" s="47"/>
      <c r="D216" s="47"/>
      <c r="E216" s="168"/>
      <c r="F216" s="193"/>
    </row>
    <row r="217" spans="1:6" ht="15.75">
      <c r="A217" s="192"/>
      <c r="B217" s="270" t="s">
        <v>16</v>
      </c>
      <c r="C217" s="100">
        <v>3</v>
      </c>
      <c r="D217" s="47"/>
      <c r="E217" s="168">
        <v>0</v>
      </c>
      <c r="F217" s="98">
        <f>C217*E217</f>
        <v>0</v>
      </c>
    </row>
    <row r="218" spans="1:6" ht="15.75">
      <c r="A218" s="192"/>
      <c r="B218" s="270"/>
      <c r="C218" s="100"/>
      <c r="D218" s="47"/>
      <c r="E218" s="168"/>
      <c r="F218" s="193"/>
    </row>
    <row r="219" spans="1:6" ht="126" customHeight="1">
      <c r="A219" s="192"/>
      <c r="B219" s="191" t="s">
        <v>260</v>
      </c>
      <c r="C219" s="47"/>
      <c r="D219" s="47"/>
      <c r="E219" s="168"/>
      <c r="F219" s="193"/>
    </row>
    <row r="220" spans="1:6" ht="15.75">
      <c r="A220" s="192"/>
      <c r="B220" s="270" t="s">
        <v>16</v>
      </c>
      <c r="C220" s="100">
        <v>8</v>
      </c>
      <c r="D220" s="47"/>
      <c r="E220" s="168">
        <v>0</v>
      </c>
      <c r="F220" s="98">
        <f>C220*E220</f>
        <v>0</v>
      </c>
    </row>
    <row r="221" spans="1:6" ht="15.75">
      <c r="A221" s="192"/>
      <c r="B221" s="270"/>
      <c r="C221" s="100"/>
      <c r="D221" s="47"/>
      <c r="E221" s="168"/>
      <c r="F221" s="193"/>
    </row>
    <row r="222" spans="1:6" ht="108.75" customHeight="1">
      <c r="A222" s="135"/>
      <c r="B222" s="191" t="s">
        <v>261</v>
      </c>
      <c r="C222" s="97"/>
      <c r="D222" s="100"/>
      <c r="E222" s="97"/>
      <c r="F222" s="98"/>
    </row>
    <row r="223" spans="1:6" ht="15.75">
      <c r="A223" s="135"/>
      <c r="B223" s="134" t="s">
        <v>16</v>
      </c>
      <c r="C223" s="97">
        <v>2</v>
      </c>
      <c r="D223" s="100"/>
      <c r="E223" s="97">
        <v>0</v>
      </c>
      <c r="F223" s="98">
        <f>C223*E223</f>
        <v>0</v>
      </c>
    </row>
    <row r="224" spans="1:6" ht="15.75">
      <c r="A224" s="135"/>
      <c r="B224" s="134"/>
      <c r="C224" s="97"/>
      <c r="D224" s="100"/>
      <c r="E224" s="97"/>
      <c r="F224" s="98"/>
    </row>
    <row r="225" spans="1:6" ht="98.25" customHeight="1">
      <c r="A225" s="135"/>
      <c r="B225" s="191" t="s">
        <v>262</v>
      </c>
      <c r="C225" s="97"/>
      <c r="D225" s="100"/>
      <c r="E225" s="97"/>
      <c r="F225" s="98"/>
    </row>
    <row r="226" spans="1:6" ht="15.75">
      <c r="A226" s="135"/>
      <c r="B226" s="134" t="s">
        <v>16</v>
      </c>
      <c r="C226" s="97">
        <v>5</v>
      </c>
      <c r="D226" s="100"/>
      <c r="E226" s="97">
        <v>0</v>
      </c>
      <c r="F226" s="98">
        <f>C226*E226</f>
        <v>0</v>
      </c>
    </row>
    <row r="227" spans="1:6" ht="15.75">
      <c r="A227" s="135"/>
      <c r="B227" s="134"/>
      <c r="C227" s="97"/>
      <c r="D227" s="100"/>
      <c r="E227" s="97"/>
      <c r="F227" s="98"/>
    </row>
    <row r="228" spans="1:6" ht="75">
      <c r="A228" s="195"/>
      <c r="B228" s="191" t="s">
        <v>263</v>
      </c>
      <c r="C228" s="47"/>
      <c r="D228" s="47"/>
      <c r="E228" s="168"/>
      <c r="F228" s="193"/>
    </row>
    <row r="229" spans="1:6" ht="15.75">
      <c r="A229" s="195"/>
      <c r="B229" s="270" t="s">
        <v>16</v>
      </c>
      <c r="C229" s="97">
        <v>1</v>
      </c>
      <c r="D229" s="47"/>
      <c r="E229" s="168">
        <v>0</v>
      </c>
      <c r="F229" s="98">
        <f>C229*E229</f>
        <v>0</v>
      </c>
    </row>
    <row r="230" spans="1:6" ht="15.75">
      <c r="A230" s="195"/>
      <c r="B230" s="270"/>
      <c r="C230" s="97"/>
      <c r="D230" s="47"/>
      <c r="E230" s="168"/>
      <c r="F230" s="193"/>
    </row>
    <row r="231" spans="1:6" ht="75">
      <c r="A231" s="160"/>
      <c r="B231" s="191" t="s">
        <v>264</v>
      </c>
      <c r="C231" s="158"/>
      <c r="D231" s="159"/>
      <c r="E231" s="158"/>
      <c r="F231" s="158"/>
    </row>
    <row r="232" spans="1:6" ht="15.75">
      <c r="A232" s="160"/>
      <c r="B232" s="134" t="s">
        <v>16</v>
      </c>
      <c r="C232" s="97">
        <v>13</v>
      </c>
      <c r="D232" s="100"/>
      <c r="E232" s="168">
        <v>0</v>
      </c>
      <c r="F232" s="98">
        <f>C232*E232</f>
        <v>0</v>
      </c>
    </row>
    <row r="234" spans="1:6" ht="127.5" customHeight="1">
      <c r="A234" s="160"/>
      <c r="B234" s="191" t="s">
        <v>265</v>
      </c>
      <c r="C234" s="96"/>
      <c r="D234" s="159"/>
      <c r="E234" s="158"/>
      <c r="F234" s="158"/>
    </row>
    <row r="235" spans="1:6" ht="15.75">
      <c r="A235" s="160"/>
      <c r="B235" s="134" t="s">
        <v>16</v>
      </c>
      <c r="C235" s="97">
        <v>7</v>
      </c>
      <c r="D235" s="100"/>
      <c r="E235" s="168">
        <v>0</v>
      </c>
      <c r="F235" s="98">
        <f>C235*E235</f>
        <v>0</v>
      </c>
    </row>
    <row r="237" spans="1:6" ht="105">
      <c r="A237" s="133" t="s">
        <v>266</v>
      </c>
      <c r="B237" s="191" t="s">
        <v>267</v>
      </c>
      <c r="C237" s="97"/>
      <c r="D237" s="100"/>
      <c r="E237" s="168"/>
      <c r="F237" s="98"/>
    </row>
    <row r="238" spans="1:6" ht="15.75">
      <c r="A238" s="135"/>
      <c r="B238" s="271"/>
      <c r="C238" s="149"/>
      <c r="D238" s="100"/>
      <c r="E238" s="97"/>
      <c r="F238" s="98"/>
    </row>
    <row r="239" spans="1:6" ht="30">
      <c r="A239" s="135"/>
      <c r="B239" s="273" t="s">
        <v>268</v>
      </c>
      <c r="C239" s="149"/>
      <c r="D239" s="100"/>
      <c r="E239" s="97"/>
      <c r="F239" s="98"/>
    </row>
    <row r="240" spans="1:6" ht="15.75">
      <c r="A240" s="135"/>
      <c r="B240" s="134" t="s">
        <v>16</v>
      </c>
      <c r="C240" s="149">
        <v>1</v>
      </c>
      <c r="D240" s="100"/>
      <c r="E240" s="97">
        <v>0</v>
      </c>
      <c r="F240" s="98">
        <f>C240*E240</f>
        <v>0</v>
      </c>
    </row>
    <row r="241" spans="1:6" ht="30">
      <c r="A241" s="135"/>
      <c r="B241" s="273" t="s">
        <v>269</v>
      </c>
      <c r="C241" s="149"/>
      <c r="D241" s="100"/>
      <c r="E241" s="97"/>
      <c r="F241" s="98"/>
    </row>
    <row r="242" spans="1:6" ht="15.75">
      <c r="A242" s="135"/>
      <c r="B242" s="134" t="s">
        <v>16</v>
      </c>
      <c r="C242" s="149">
        <v>1</v>
      </c>
      <c r="D242" s="100"/>
      <c r="E242" s="97">
        <v>0</v>
      </c>
      <c r="F242" s="98">
        <f>C242*E242</f>
        <v>0</v>
      </c>
    </row>
    <row r="243" spans="1:6" ht="30">
      <c r="A243" s="135"/>
      <c r="B243" s="273" t="s">
        <v>270</v>
      </c>
      <c r="C243" s="149"/>
      <c r="D243" s="100"/>
      <c r="E243" s="97"/>
      <c r="F243" s="98"/>
    </row>
    <row r="244" spans="1:6" ht="15.75">
      <c r="A244" s="135"/>
      <c r="B244" s="134" t="s">
        <v>16</v>
      </c>
      <c r="C244" s="149">
        <v>1</v>
      </c>
      <c r="D244" s="100"/>
      <c r="E244" s="97">
        <v>0</v>
      </c>
      <c r="F244" s="98">
        <f>C244*E244</f>
        <v>0</v>
      </c>
    </row>
    <row r="245" spans="1:6" ht="15.75">
      <c r="A245" s="135"/>
      <c r="B245" s="252"/>
      <c r="C245" s="96"/>
      <c r="D245" s="100"/>
      <c r="E245" s="97"/>
      <c r="F245" s="98"/>
    </row>
    <row r="246" spans="1:6" ht="90">
      <c r="A246" s="133" t="s">
        <v>271</v>
      </c>
      <c r="B246" s="191" t="s">
        <v>406</v>
      </c>
      <c r="C246" s="274"/>
      <c r="D246" s="100"/>
      <c r="E246" s="97"/>
      <c r="F246" s="98"/>
    </row>
    <row r="247" spans="1:6" ht="15.75">
      <c r="A247" s="135"/>
      <c r="B247" s="273" t="s">
        <v>407</v>
      </c>
      <c r="C247" s="149"/>
      <c r="D247" s="100"/>
      <c r="E247" s="97"/>
      <c r="F247" s="98"/>
    </row>
    <row r="248" spans="1:6" ht="15.75">
      <c r="A248" s="135"/>
      <c r="B248" s="273" t="s">
        <v>16</v>
      </c>
      <c r="C248" s="149">
        <v>32</v>
      </c>
      <c r="D248" s="100"/>
      <c r="E248" s="97">
        <v>0</v>
      </c>
      <c r="F248" s="98">
        <f>C248*E248</f>
        <v>0</v>
      </c>
    </row>
    <row r="249" spans="1:6" ht="15.75">
      <c r="A249" s="135"/>
      <c r="B249" s="273" t="s">
        <v>408</v>
      </c>
      <c r="C249" s="149"/>
      <c r="D249" s="100"/>
      <c r="E249" s="97"/>
      <c r="F249" s="98"/>
    </row>
    <row r="250" spans="1:6" ht="15.75">
      <c r="A250" s="135"/>
      <c r="B250" s="273" t="s">
        <v>16</v>
      </c>
      <c r="C250" s="149">
        <v>32</v>
      </c>
      <c r="D250" s="100"/>
      <c r="E250" s="97">
        <v>0</v>
      </c>
      <c r="F250" s="98">
        <f>C250*E250</f>
        <v>0</v>
      </c>
    </row>
    <row r="251" spans="1:6" ht="15.75">
      <c r="A251" s="135"/>
      <c r="B251" s="273" t="s">
        <v>409</v>
      </c>
      <c r="C251" s="149"/>
      <c r="D251" s="100"/>
      <c r="E251" s="97"/>
      <c r="F251" s="98"/>
    </row>
    <row r="252" spans="1:6" ht="15.75">
      <c r="A252" s="135"/>
      <c r="B252" s="252" t="s">
        <v>16</v>
      </c>
      <c r="C252" s="96">
        <v>39</v>
      </c>
      <c r="D252" s="100"/>
      <c r="E252" s="97">
        <v>0</v>
      </c>
      <c r="F252" s="98">
        <f>C252*E252</f>
        <v>0</v>
      </c>
    </row>
    <row r="253" spans="1:6" ht="15.75">
      <c r="A253" s="135"/>
      <c r="B253" s="252"/>
      <c r="C253" s="96"/>
      <c r="D253" s="100"/>
      <c r="E253" s="97"/>
      <c r="F253" s="98"/>
    </row>
    <row r="254" spans="1:6" ht="93">
      <c r="A254" s="133" t="s">
        <v>276</v>
      </c>
      <c r="B254" s="191" t="s">
        <v>410</v>
      </c>
      <c r="C254" s="96"/>
      <c r="D254" s="64"/>
      <c r="E254" s="96"/>
      <c r="F254" s="98"/>
    </row>
    <row r="255" spans="1:6" ht="15.75">
      <c r="A255" s="135"/>
      <c r="B255" s="134"/>
      <c r="C255" s="96"/>
      <c r="D255" s="64"/>
      <c r="E255" s="96"/>
      <c r="F255" s="98"/>
    </row>
    <row r="256" spans="1:6" ht="15.75">
      <c r="A256" s="135"/>
      <c r="B256" s="134" t="s">
        <v>272</v>
      </c>
      <c r="C256" s="96"/>
      <c r="D256" s="64"/>
      <c r="E256" s="96"/>
      <c r="F256" s="98"/>
    </row>
    <row r="257" spans="1:6" ht="15.75">
      <c r="A257" s="135"/>
      <c r="B257" s="134" t="s">
        <v>273</v>
      </c>
      <c r="C257" s="96">
        <v>23</v>
      </c>
      <c r="D257" s="64"/>
      <c r="E257" s="96">
        <v>0</v>
      </c>
      <c r="F257" s="98">
        <f>C257*E257</f>
        <v>0</v>
      </c>
    </row>
    <row r="258" spans="1:6" ht="15.75">
      <c r="A258" s="135"/>
      <c r="B258" s="134" t="s">
        <v>274</v>
      </c>
      <c r="C258" s="96"/>
      <c r="D258" s="64"/>
      <c r="E258" s="96"/>
      <c r="F258" s="98"/>
    </row>
    <row r="259" spans="1:6" ht="15.75">
      <c r="A259" s="135"/>
      <c r="B259" s="134" t="s">
        <v>16</v>
      </c>
      <c r="C259" s="96">
        <v>16</v>
      </c>
      <c r="D259" s="64"/>
      <c r="E259" s="96">
        <v>0</v>
      </c>
      <c r="F259" s="98">
        <f>C259*E259</f>
        <v>0</v>
      </c>
    </row>
    <row r="260" spans="1:6" ht="15.75">
      <c r="A260" s="135"/>
      <c r="B260" s="134" t="s">
        <v>275</v>
      </c>
      <c r="C260" s="96"/>
      <c r="D260" s="64"/>
      <c r="E260" s="96"/>
      <c r="F260" s="98"/>
    </row>
    <row r="261" spans="1:6" ht="15.75">
      <c r="A261" s="135"/>
      <c r="B261" s="134" t="s">
        <v>16</v>
      </c>
      <c r="C261" s="96">
        <v>16</v>
      </c>
      <c r="D261" s="64"/>
      <c r="E261" s="96">
        <v>0</v>
      </c>
      <c r="F261" s="98">
        <f>C261*E261</f>
        <v>0</v>
      </c>
    </row>
    <row r="262" spans="1:6" ht="15.75">
      <c r="A262" s="196"/>
      <c r="B262" s="275"/>
      <c r="C262" s="149"/>
      <c r="D262" s="100"/>
      <c r="E262" s="97"/>
      <c r="F262" s="98"/>
    </row>
    <row r="263" spans="1:6" ht="347.25" customHeight="1">
      <c r="A263" s="196" t="s">
        <v>278</v>
      </c>
      <c r="B263" s="191" t="s">
        <v>411</v>
      </c>
      <c r="C263" s="149"/>
      <c r="D263" s="100"/>
      <c r="E263" s="97"/>
      <c r="F263" s="98"/>
    </row>
    <row r="264" spans="1:6" ht="15.75">
      <c r="A264" s="196"/>
      <c r="B264" s="275" t="s">
        <v>277</v>
      </c>
      <c r="C264" s="149">
        <v>37</v>
      </c>
      <c r="D264" s="100"/>
      <c r="E264" s="97">
        <v>0</v>
      </c>
      <c r="F264" s="98">
        <f>C264*E264</f>
        <v>0</v>
      </c>
    </row>
    <row r="266" spans="1:6" ht="49.5" customHeight="1">
      <c r="A266" s="133" t="s">
        <v>280</v>
      </c>
      <c r="B266" s="161" t="s">
        <v>279</v>
      </c>
      <c r="C266" s="96"/>
      <c r="D266" s="100"/>
      <c r="E266" s="96"/>
      <c r="F266" s="197"/>
    </row>
    <row r="267" spans="1:6" ht="15.75">
      <c r="A267" s="135"/>
      <c r="B267" s="134" t="s">
        <v>16</v>
      </c>
      <c r="C267" s="198">
        <v>7.0000000000000007E-2</v>
      </c>
      <c r="D267" s="64"/>
      <c r="E267" s="96">
        <v>0</v>
      </c>
      <c r="F267" s="98">
        <f>C267*E267</f>
        <v>0</v>
      </c>
    </row>
    <row r="268" spans="1:6" ht="15.75">
      <c r="A268" s="99"/>
      <c r="B268" s="252"/>
      <c r="C268" s="96"/>
      <c r="D268" s="64"/>
      <c r="E268" s="96"/>
      <c r="F268" s="96"/>
    </row>
    <row r="269" spans="1:6" ht="69.75" customHeight="1">
      <c r="A269" s="133" t="s">
        <v>281</v>
      </c>
      <c r="B269" s="134" t="s">
        <v>412</v>
      </c>
      <c r="C269" s="96"/>
      <c r="D269" s="64"/>
      <c r="E269" s="96"/>
      <c r="F269" s="154"/>
    </row>
    <row r="270" spans="1:6" ht="15.75">
      <c r="A270" s="135"/>
      <c r="B270" s="134" t="s">
        <v>27</v>
      </c>
      <c r="C270" s="96">
        <v>591</v>
      </c>
      <c r="D270" s="64"/>
      <c r="E270" s="96">
        <v>0</v>
      </c>
      <c r="F270" s="98">
        <f>C270*E270</f>
        <v>0</v>
      </c>
    </row>
    <row r="271" spans="1:6" ht="15.75">
      <c r="A271" s="95"/>
      <c r="B271" s="134"/>
      <c r="C271" s="96"/>
      <c r="D271" s="64"/>
      <c r="E271" s="96"/>
      <c r="F271" s="96"/>
    </row>
    <row r="272" spans="1:6" ht="51" customHeight="1">
      <c r="A272" s="133" t="s">
        <v>282</v>
      </c>
      <c r="B272" s="134" t="s">
        <v>413</v>
      </c>
      <c r="C272" s="96"/>
      <c r="D272" s="64"/>
      <c r="E272" s="96"/>
      <c r="F272" s="154"/>
    </row>
    <row r="273" spans="1:6" ht="15.75">
      <c r="A273" s="135"/>
      <c r="B273" s="134" t="s">
        <v>27</v>
      </c>
      <c r="C273" s="96">
        <v>591</v>
      </c>
      <c r="D273" s="64"/>
      <c r="E273" s="96">
        <v>0</v>
      </c>
      <c r="F273" s="98">
        <f>C273*E273</f>
        <v>0</v>
      </c>
    </row>
    <row r="274" spans="1:6" ht="15.75">
      <c r="A274" s="95"/>
      <c r="B274" s="134"/>
      <c r="C274" s="96"/>
      <c r="D274" s="64"/>
      <c r="E274" s="97"/>
      <c r="F274" s="98"/>
    </row>
    <row r="275" spans="1:6" ht="30">
      <c r="A275" s="133" t="s">
        <v>284</v>
      </c>
      <c r="B275" s="134" t="s">
        <v>283</v>
      </c>
      <c r="C275" s="96"/>
      <c r="D275" s="64"/>
      <c r="E275" s="96"/>
      <c r="F275" s="154"/>
    </row>
    <row r="276" spans="1:6" ht="15.75">
      <c r="A276" s="135"/>
      <c r="B276" s="134" t="s">
        <v>27</v>
      </c>
      <c r="C276" s="96">
        <v>591</v>
      </c>
      <c r="D276" s="64"/>
      <c r="E276" s="96">
        <v>0</v>
      </c>
      <c r="F276" s="98">
        <f>C276*E276</f>
        <v>0</v>
      </c>
    </row>
    <row r="277" spans="1:6" ht="15.75">
      <c r="A277" s="99"/>
      <c r="B277" s="161"/>
      <c r="C277" s="97"/>
      <c r="D277" s="100"/>
      <c r="E277" s="97"/>
      <c r="F277" s="97"/>
    </row>
    <row r="278" spans="1:6" ht="48" customHeight="1">
      <c r="A278" s="133" t="s">
        <v>285</v>
      </c>
      <c r="B278" s="134" t="s">
        <v>414</v>
      </c>
      <c r="C278" s="96"/>
      <c r="D278" s="64"/>
      <c r="E278" s="96"/>
      <c r="F278" s="154"/>
    </row>
    <row r="279" spans="1:6" ht="15.75">
      <c r="A279" s="135"/>
      <c r="B279" s="134" t="s">
        <v>16</v>
      </c>
      <c r="C279" s="96">
        <v>1</v>
      </c>
      <c r="D279" s="64"/>
      <c r="E279" s="96">
        <v>0</v>
      </c>
      <c r="F279" s="98">
        <f>C279*E279</f>
        <v>0</v>
      </c>
    </row>
    <row r="280" spans="1:6" ht="15.75">
      <c r="A280" s="99"/>
      <c r="B280" s="161"/>
      <c r="C280" s="97"/>
      <c r="D280" s="100"/>
      <c r="E280" s="97"/>
      <c r="F280" s="97"/>
    </row>
    <row r="281" spans="1:6" ht="82.5" customHeight="1">
      <c r="A281" s="133" t="s">
        <v>286</v>
      </c>
      <c r="B281" s="155" t="s">
        <v>415</v>
      </c>
      <c r="C281" s="96"/>
      <c r="D281" s="64"/>
      <c r="E281" s="96"/>
      <c r="F281" s="154"/>
    </row>
    <row r="282" spans="1:6" ht="15.75">
      <c r="A282" s="135"/>
      <c r="B282" s="134" t="s">
        <v>16</v>
      </c>
      <c r="C282" s="96">
        <v>8</v>
      </c>
      <c r="D282" s="64"/>
      <c r="E282" s="96">
        <v>0</v>
      </c>
      <c r="F282" s="98">
        <f>C282*E282</f>
        <v>0</v>
      </c>
    </row>
    <row r="283" spans="1:6" ht="15.75">
      <c r="A283" s="99"/>
      <c r="B283" s="161"/>
      <c r="C283" s="97"/>
      <c r="D283" s="100"/>
      <c r="E283" s="97"/>
      <c r="F283" s="97"/>
    </row>
    <row r="284" spans="1:6" ht="52.5" customHeight="1">
      <c r="A284" s="133" t="s">
        <v>287</v>
      </c>
      <c r="B284" s="134" t="s">
        <v>416</v>
      </c>
      <c r="C284" s="96"/>
      <c r="D284" s="64"/>
      <c r="E284" s="96"/>
      <c r="F284" s="154"/>
    </row>
    <row r="285" spans="1:6" ht="15.75">
      <c r="A285" s="135"/>
      <c r="B285" s="134" t="s">
        <v>16</v>
      </c>
      <c r="C285" s="96">
        <v>12</v>
      </c>
      <c r="D285" s="64"/>
      <c r="E285" s="96">
        <v>0</v>
      </c>
      <c r="F285" s="98">
        <f>C285*E285</f>
        <v>0</v>
      </c>
    </row>
    <row r="286" spans="1:6" ht="15.75">
      <c r="A286" s="135"/>
      <c r="B286" s="252"/>
      <c r="C286" s="96"/>
      <c r="D286" s="64"/>
      <c r="E286" s="96"/>
      <c r="F286" s="96"/>
    </row>
    <row r="287" spans="1:6" ht="86.25" customHeight="1">
      <c r="A287" s="133" t="s">
        <v>289</v>
      </c>
      <c r="B287" s="134" t="s">
        <v>288</v>
      </c>
      <c r="C287" s="96"/>
      <c r="D287" s="64"/>
      <c r="E287" s="96"/>
      <c r="F287" s="154"/>
    </row>
    <row r="288" spans="1:6" ht="15.75">
      <c r="A288" s="135"/>
      <c r="B288" s="161" t="s">
        <v>16</v>
      </c>
      <c r="C288" s="98">
        <v>1</v>
      </c>
      <c r="D288" s="199"/>
      <c r="E288" s="168">
        <v>0</v>
      </c>
      <c r="F288" s="98">
        <f>C288*E288</f>
        <v>0</v>
      </c>
    </row>
    <row r="289" spans="1:6" ht="15.75">
      <c r="A289" s="135"/>
      <c r="B289" s="252"/>
      <c r="C289" s="96"/>
      <c r="D289" s="64"/>
      <c r="E289" s="96"/>
      <c r="F289" s="200"/>
    </row>
    <row r="290" spans="1:6" ht="30">
      <c r="A290" s="133" t="s">
        <v>417</v>
      </c>
      <c r="B290" s="134" t="s">
        <v>418</v>
      </c>
      <c r="C290" s="96"/>
      <c r="D290" s="64"/>
      <c r="E290" s="96"/>
      <c r="F290" s="154"/>
    </row>
    <row r="291" spans="1:6" ht="15.75">
      <c r="A291" s="135"/>
      <c r="B291" s="161" t="s">
        <v>16</v>
      </c>
      <c r="C291" s="98">
        <v>3</v>
      </c>
      <c r="D291" s="199"/>
      <c r="E291" s="168">
        <v>0</v>
      </c>
      <c r="F291" s="98">
        <f>C291*E291</f>
        <v>0</v>
      </c>
    </row>
    <row r="292" spans="1:6" ht="15.75">
      <c r="A292" s="135"/>
      <c r="B292" s="252"/>
      <c r="C292" s="96"/>
      <c r="D292" s="64"/>
      <c r="E292" s="96"/>
      <c r="F292" s="200"/>
    </row>
    <row r="293" spans="1:6" ht="83.25" customHeight="1">
      <c r="A293" s="133" t="s">
        <v>419</v>
      </c>
      <c r="B293" s="134" t="s">
        <v>420</v>
      </c>
      <c r="C293" s="96"/>
      <c r="D293" s="64"/>
      <c r="E293" s="96"/>
      <c r="F293" s="154"/>
    </row>
    <row r="294" spans="1:6" ht="15.75">
      <c r="A294" s="135"/>
      <c r="B294" s="161" t="s">
        <v>16</v>
      </c>
      <c r="C294" s="98">
        <v>3</v>
      </c>
      <c r="D294" s="199"/>
      <c r="E294" s="168">
        <v>0</v>
      </c>
      <c r="F294" s="98">
        <f>C294*E294</f>
        <v>0</v>
      </c>
    </row>
    <row r="295" spans="1:6" ht="15.75">
      <c r="A295" s="135"/>
      <c r="B295" s="252"/>
      <c r="C295" s="96"/>
      <c r="D295" s="64"/>
      <c r="E295" s="96"/>
      <c r="F295" s="200"/>
    </row>
    <row r="296" spans="1:6" ht="30">
      <c r="A296" s="133" t="s">
        <v>421</v>
      </c>
      <c r="B296" s="185" t="s">
        <v>290</v>
      </c>
      <c r="C296" s="186">
        <v>0.1</v>
      </c>
      <c r="D296" s="162"/>
      <c r="E296" s="139">
        <f>SUM(F198:F294)</f>
        <v>0</v>
      </c>
      <c r="F296" s="141">
        <f>C296*E296</f>
        <v>0</v>
      </c>
    </row>
    <row r="297" spans="1:6">
      <c r="A297" s="201"/>
      <c r="B297" s="276"/>
      <c r="C297" s="202"/>
      <c r="D297" s="203"/>
      <c r="E297" s="202"/>
      <c r="F297" s="204"/>
    </row>
    <row r="298" spans="1:6" ht="18.75" thickBot="1">
      <c r="A298" s="110"/>
      <c r="B298" s="248" t="s">
        <v>291</v>
      </c>
      <c r="C298" s="115"/>
      <c r="D298" s="116"/>
      <c r="E298" s="115"/>
      <c r="F298" s="117">
        <f>SUM(F198:F296)</f>
        <v>0</v>
      </c>
    </row>
    <row r="299" spans="1:6" ht="18.75" thickTop="1">
      <c r="A299" s="110"/>
      <c r="B299" s="246"/>
      <c r="C299" s="103"/>
      <c r="D299" s="111"/>
      <c r="E299" s="103"/>
      <c r="F299" s="104"/>
    </row>
    <row r="300" spans="1:6" ht="18">
      <c r="A300" s="110"/>
      <c r="B300" s="252"/>
      <c r="C300" s="96"/>
      <c r="D300" s="64"/>
      <c r="E300" s="96"/>
      <c r="F300" s="96"/>
    </row>
    <row r="301" spans="1:6" ht="20.25">
      <c r="A301" s="122"/>
      <c r="B301" s="269" t="s">
        <v>292</v>
      </c>
      <c r="C301" s="96"/>
      <c r="D301" s="64"/>
      <c r="E301" s="96"/>
      <c r="F301" s="96"/>
    </row>
    <row r="302" spans="1:6" ht="18">
      <c r="A302" s="122"/>
      <c r="B302" s="259"/>
      <c r="C302" s="96"/>
      <c r="D302" s="64"/>
      <c r="E302" s="96"/>
      <c r="F302" s="96"/>
    </row>
    <row r="303" spans="1:6" ht="68.25" customHeight="1">
      <c r="A303" s="133" t="s">
        <v>293</v>
      </c>
      <c r="B303" s="134" t="s">
        <v>294</v>
      </c>
      <c r="C303" s="96"/>
      <c r="D303" s="64"/>
      <c r="E303" s="96"/>
      <c r="F303" s="98"/>
    </row>
    <row r="304" spans="1:6" ht="15.75">
      <c r="A304" s="135"/>
      <c r="B304" s="161" t="s">
        <v>27</v>
      </c>
      <c r="C304" s="97">
        <v>591</v>
      </c>
      <c r="D304" s="100"/>
      <c r="E304" s="97">
        <v>0</v>
      </c>
      <c r="F304" s="98">
        <f>C304*E304</f>
        <v>0</v>
      </c>
    </row>
    <row r="305" spans="1:6" ht="15.75">
      <c r="A305" s="135"/>
      <c r="B305" s="161"/>
      <c r="C305" s="97"/>
      <c r="D305" s="100"/>
      <c r="E305" s="97"/>
      <c r="F305" s="98"/>
    </row>
    <row r="306" spans="1:6" ht="15.75">
      <c r="A306" s="205" t="s">
        <v>295</v>
      </c>
      <c r="B306" s="270" t="s">
        <v>296</v>
      </c>
      <c r="C306" s="52"/>
      <c r="D306" s="52"/>
      <c r="E306" s="206"/>
      <c r="F306" s="207"/>
    </row>
    <row r="307" spans="1:6" ht="15.75">
      <c r="A307" s="195"/>
      <c r="B307" s="277" t="s">
        <v>27</v>
      </c>
      <c r="C307" s="97">
        <v>591</v>
      </c>
      <c r="D307" s="47"/>
      <c r="E307" s="208">
        <v>0</v>
      </c>
      <c r="F307" s="98">
        <f>C307*E307</f>
        <v>0</v>
      </c>
    </row>
    <row r="308" spans="1:6" ht="15.75">
      <c r="A308" s="135"/>
      <c r="B308" s="134"/>
      <c r="C308" s="96"/>
      <c r="D308" s="64"/>
      <c r="E308" s="96"/>
      <c r="F308" s="98"/>
    </row>
    <row r="309" spans="1:6" ht="15.75">
      <c r="A309" s="133" t="s">
        <v>297</v>
      </c>
      <c r="B309" s="134" t="s">
        <v>298</v>
      </c>
      <c r="C309" s="96"/>
      <c r="D309" s="64"/>
      <c r="E309" s="97"/>
      <c r="F309" s="98"/>
    </row>
    <row r="310" spans="1:6" ht="15.75">
      <c r="A310" s="209"/>
      <c r="B310" s="161" t="s">
        <v>299</v>
      </c>
      <c r="C310" s="210">
        <v>30</v>
      </c>
      <c r="D310" s="100"/>
      <c r="E310" s="97">
        <v>0</v>
      </c>
      <c r="F310" s="98">
        <f>C310*E310</f>
        <v>0</v>
      </c>
    </row>
    <row r="311" spans="1:6" ht="15.75">
      <c r="A311" s="209"/>
      <c r="B311" s="161"/>
      <c r="C311" s="211"/>
      <c r="D311" s="100"/>
      <c r="E311" s="97"/>
      <c r="F311" s="98"/>
    </row>
    <row r="312" spans="1:6" ht="15.75">
      <c r="A312" s="133" t="s">
        <v>300</v>
      </c>
      <c r="B312" s="134" t="s">
        <v>301</v>
      </c>
      <c r="C312" s="96"/>
      <c r="D312" s="64"/>
      <c r="E312" s="97"/>
      <c r="F312" s="98"/>
    </row>
    <row r="313" spans="1:6" ht="15.75">
      <c r="A313" s="209"/>
      <c r="B313" s="161" t="s">
        <v>299</v>
      </c>
      <c r="C313" s="210">
        <v>30</v>
      </c>
      <c r="D313" s="100"/>
      <c r="E313" s="97">
        <v>0</v>
      </c>
      <c r="F313" s="98">
        <f>C313*E313</f>
        <v>0</v>
      </c>
    </row>
    <row r="314" spans="1:6" ht="15.75">
      <c r="A314" s="209"/>
      <c r="B314" s="134"/>
      <c r="C314" s="96"/>
      <c r="D314" s="64"/>
      <c r="E314" s="97"/>
      <c r="F314" s="98"/>
    </row>
    <row r="315" spans="1:6" ht="60">
      <c r="A315" s="133" t="s">
        <v>302</v>
      </c>
      <c r="B315" s="161" t="s">
        <v>303</v>
      </c>
      <c r="C315" s="96"/>
      <c r="D315" s="64"/>
      <c r="E315" s="96"/>
      <c r="F315" s="98"/>
    </row>
    <row r="316" spans="1:6" ht="15.75">
      <c r="A316" s="135"/>
      <c r="B316" s="185" t="s">
        <v>16</v>
      </c>
      <c r="C316" s="139">
        <v>1</v>
      </c>
      <c r="D316" s="162"/>
      <c r="E316" s="139">
        <v>0</v>
      </c>
      <c r="F316" s="141">
        <f>C316*E316</f>
        <v>0</v>
      </c>
    </row>
    <row r="317" spans="1:6" ht="15.75">
      <c r="A317" s="209"/>
      <c r="B317" s="134"/>
      <c r="C317" s="96"/>
      <c r="D317" s="64"/>
      <c r="E317" s="97"/>
      <c r="F317" s="98"/>
    </row>
    <row r="318" spans="1:6" ht="18.75" thickBot="1">
      <c r="A318" s="110"/>
      <c r="B318" s="248" t="s">
        <v>304</v>
      </c>
      <c r="C318" s="115"/>
      <c r="D318" s="116"/>
      <c r="E318" s="115"/>
      <c r="F318" s="117">
        <f>SUM(F304:F316)</f>
        <v>0</v>
      </c>
    </row>
    <row r="319" spans="1:6" ht="15.75" thickTop="1"/>
    <row r="321" spans="2:2">
      <c r="B321"/>
    </row>
    <row r="322" spans="2:2">
      <c r="B322"/>
    </row>
    <row r="323" spans="2:2">
      <c r="B323"/>
    </row>
    <row r="324" spans="2:2">
      <c r="B324"/>
    </row>
    <row r="325" spans="2:2">
      <c r="B325"/>
    </row>
    <row r="326" spans="2:2">
      <c r="B326"/>
    </row>
  </sheetData>
  <mergeCells count="6">
    <mergeCell ref="B54:F54"/>
    <mergeCell ref="B12:F12"/>
    <mergeCell ref="B13:F13"/>
    <mergeCell ref="D32:F32"/>
    <mergeCell ref="C33:F33"/>
    <mergeCell ref="B53:E5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125"/>
  <sheetViews>
    <sheetView topLeftCell="A41" workbookViewId="0">
      <selection activeCell="B84" sqref="B84:D84"/>
    </sheetView>
  </sheetViews>
  <sheetFormatPr defaultRowHeight="15"/>
  <cols>
    <col min="4" max="4" width="13.28515625" customWidth="1"/>
    <col min="7" max="7" width="12" customWidth="1"/>
    <col min="8" max="8" width="13.42578125" customWidth="1"/>
  </cols>
  <sheetData>
    <row r="1" spans="1:8">
      <c r="A1" s="212"/>
      <c r="B1" s="213" t="s">
        <v>305</v>
      </c>
      <c r="C1" s="214"/>
      <c r="D1" s="214"/>
      <c r="E1" s="215"/>
      <c r="F1" s="215"/>
      <c r="G1" s="216"/>
      <c r="H1" s="216"/>
    </row>
    <row r="2" spans="1:8">
      <c r="A2" s="212"/>
      <c r="B2" s="217"/>
      <c r="C2" s="214"/>
      <c r="D2" s="214"/>
      <c r="E2" s="215"/>
      <c r="F2" s="215"/>
      <c r="G2" s="216"/>
      <c r="H2" s="216"/>
    </row>
    <row r="3" spans="1:8">
      <c r="A3" s="218" t="s">
        <v>306</v>
      </c>
      <c r="B3" s="213" t="s">
        <v>307</v>
      </c>
      <c r="C3" s="214"/>
      <c r="D3" s="214"/>
      <c r="E3" s="126"/>
      <c r="F3" s="126" t="s">
        <v>6</v>
      </c>
      <c r="G3" s="128" t="s">
        <v>180</v>
      </c>
      <c r="H3" s="128" t="s">
        <v>181</v>
      </c>
    </row>
    <row r="4" spans="1:8">
      <c r="A4" s="212"/>
      <c r="B4" s="217" t="s">
        <v>161</v>
      </c>
      <c r="C4" s="214"/>
      <c r="D4" s="214"/>
      <c r="E4" s="215"/>
      <c r="F4" s="215"/>
      <c r="G4" s="216"/>
      <c r="H4" s="216"/>
    </row>
    <row r="5" spans="1:8">
      <c r="A5" s="212" t="s">
        <v>308</v>
      </c>
      <c r="B5" s="217" t="s">
        <v>309</v>
      </c>
      <c r="C5" s="214"/>
      <c r="D5" s="214"/>
      <c r="E5" s="215" t="s">
        <v>27</v>
      </c>
      <c r="F5" s="215">
        <v>20</v>
      </c>
      <c r="G5" s="216">
        <v>0</v>
      </c>
      <c r="H5" s="216">
        <f>F5*G5</f>
        <v>0</v>
      </c>
    </row>
    <row r="6" spans="1:8">
      <c r="A6" s="212"/>
      <c r="B6" s="217"/>
      <c r="C6" s="214"/>
      <c r="D6" s="214"/>
      <c r="E6" s="215"/>
      <c r="F6" s="215"/>
      <c r="G6" s="216"/>
      <c r="H6" s="216"/>
    </row>
    <row r="7" spans="1:8">
      <c r="A7" s="212" t="s">
        <v>310</v>
      </c>
      <c r="B7" s="217" t="s">
        <v>311</v>
      </c>
      <c r="C7" s="214"/>
      <c r="D7" s="214"/>
      <c r="E7" s="215" t="s">
        <v>27</v>
      </c>
      <c r="F7" s="215">
        <v>20</v>
      </c>
      <c r="G7" s="216">
        <v>0</v>
      </c>
      <c r="H7" s="216">
        <f>F7*G7</f>
        <v>0</v>
      </c>
    </row>
    <row r="8" spans="1:8">
      <c r="A8" s="212"/>
      <c r="B8" s="217"/>
      <c r="C8" s="214"/>
      <c r="D8" s="214"/>
      <c r="E8" s="215"/>
      <c r="F8" s="215"/>
      <c r="G8" s="216"/>
      <c r="H8" s="216"/>
    </row>
    <row r="9" spans="1:8">
      <c r="A9" s="212" t="s">
        <v>312</v>
      </c>
      <c r="B9" s="217" t="s">
        <v>313</v>
      </c>
      <c r="C9" s="214"/>
      <c r="D9" s="214"/>
      <c r="E9" s="215" t="s">
        <v>27</v>
      </c>
      <c r="F9" s="215">
        <v>20</v>
      </c>
      <c r="G9" s="216">
        <v>0</v>
      </c>
      <c r="H9" s="216">
        <f>F9*G9</f>
        <v>0</v>
      </c>
    </row>
    <row r="10" spans="1:8">
      <c r="A10" s="212"/>
      <c r="B10" s="217"/>
      <c r="C10" s="214"/>
      <c r="D10" s="214"/>
      <c r="E10" s="215"/>
      <c r="F10" s="215"/>
      <c r="G10" s="216"/>
      <c r="H10" s="216"/>
    </row>
    <row r="11" spans="1:8">
      <c r="A11" s="212" t="s">
        <v>314</v>
      </c>
      <c r="B11" s="217" t="s">
        <v>315</v>
      </c>
      <c r="C11" s="214"/>
      <c r="D11" s="214"/>
      <c r="E11" s="215"/>
      <c r="F11" s="215" t="s">
        <v>316</v>
      </c>
      <c r="G11" s="216"/>
      <c r="H11" s="216"/>
    </row>
    <row r="12" spans="1:8">
      <c r="A12" s="212"/>
      <c r="B12" s="217"/>
      <c r="C12" s="214"/>
      <c r="D12" s="214"/>
      <c r="E12" s="215"/>
      <c r="F12" s="215"/>
      <c r="G12" s="216"/>
      <c r="H12" s="216"/>
    </row>
    <row r="13" spans="1:8">
      <c r="A13" s="218" t="s">
        <v>317</v>
      </c>
      <c r="B13" s="213" t="s">
        <v>318</v>
      </c>
      <c r="C13" s="214"/>
      <c r="D13" s="214"/>
      <c r="E13" s="215"/>
      <c r="F13" s="215"/>
      <c r="G13" s="216"/>
      <c r="H13" s="216"/>
    </row>
    <row r="14" spans="1:8">
      <c r="A14" s="212"/>
      <c r="B14" s="217"/>
      <c r="C14" s="214"/>
      <c r="D14" s="214"/>
      <c r="E14" s="215"/>
      <c r="F14" s="215"/>
      <c r="G14" s="216"/>
      <c r="H14" s="216"/>
    </row>
    <row r="15" spans="1:8">
      <c r="A15" s="212" t="s">
        <v>308</v>
      </c>
      <c r="B15" s="217" t="s">
        <v>319</v>
      </c>
      <c r="C15" s="214"/>
      <c r="D15" s="214"/>
      <c r="E15" s="215"/>
      <c r="F15" s="215"/>
      <c r="G15" s="216"/>
      <c r="H15" s="216"/>
    </row>
    <row r="16" spans="1:8">
      <c r="A16" s="212"/>
      <c r="B16" s="219" t="s">
        <v>320</v>
      </c>
      <c r="C16" s="214"/>
      <c r="D16" s="214"/>
      <c r="E16" s="215"/>
      <c r="F16" s="215"/>
      <c r="G16" s="216"/>
      <c r="H16" s="216"/>
    </row>
    <row r="17" spans="1:8">
      <c r="A17" s="212"/>
      <c r="B17" s="217" t="s">
        <v>321</v>
      </c>
      <c r="C17" s="214"/>
      <c r="D17" s="214"/>
      <c r="E17" s="215"/>
      <c r="F17" s="215"/>
      <c r="G17" s="216"/>
      <c r="H17" s="216"/>
    </row>
    <row r="18" spans="1:8">
      <c r="A18" s="212"/>
      <c r="B18" s="217" t="s">
        <v>322</v>
      </c>
      <c r="C18" s="214"/>
      <c r="D18" s="214"/>
      <c r="E18" s="215"/>
      <c r="F18" s="215"/>
      <c r="G18" s="216"/>
      <c r="H18" s="216"/>
    </row>
    <row r="19" spans="1:8">
      <c r="A19" s="212"/>
      <c r="B19" s="217" t="s">
        <v>323</v>
      </c>
      <c r="C19" s="214"/>
      <c r="D19" s="214"/>
      <c r="E19" s="215"/>
      <c r="F19" s="215"/>
      <c r="G19" s="216"/>
      <c r="H19" s="216"/>
    </row>
    <row r="20" spans="1:8">
      <c r="A20" s="212"/>
      <c r="B20" s="217" t="s">
        <v>324</v>
      </c>
      <c r="C20" s="214"/>
      <c r="D20" s="214"/>
      <c r="E20" s="215" t="s">
        <v>215</v>
      </c>
      <c r="F20" s="215">
        <v>27</v>
      </c>
      <c r="G20" s="216">
        <v>0</v>
      </c>
      <c r="H20" s="216">
        <f>F20*G20</f>
        <v>0</v>
      </c>
    </row>
    <row r="21" spans="1:8">
      <c r="A21" s="212"/>
      <c r="B21" s="217"/>
      <c r="C21" s="214"/>
      <c r="D21" s="214"/>
      <c r="E21" s="215"/>
      <c r="F21" s="215"/>
      <c r="G21" s="216"/>
      <c r="H21" s="216"/>
    </row>
    <row r="22" spans="1:8">
      <c r="A22" s="212" t="s">
        <v>310</v>
      </c>
      <c r="B22" s="217" t="s">
        <v>325</v>
      </c>
      <c r="C22" s="214"/>
      <c r="D22" s="214"/>
      <c r="E22" s="215"/>
      <c r="F22" s="215"/>
      <c r="G22" s="220"/>
      <c r="H22" s="220"/>
    </row>
    <row r="23" spans="1:8">
      <c r="A23" s="212"/>
      <c r="B23" s="217" t="s">
        <v>326</v>
      </c>
      <c r="C23" s="214"/>
      <c r="D23" s="214"/>
      <c r="E23" s="215"/>
      <c r="F23" s="215"/>
      <c r="G23" s="216"/>
      <c r="H23" s="216"/>
    </row>
    <row r="24" spans="1:8">
      <c r="A24" s="212"/>
      <c r="B24" s="217" t="s">
        <v>327</v>
      </c>
      <c r="C24" s="214"/>
      <c r="D24" s="214"/>
      <c r="E24" s="215"/>
      <c r="F24" s="215"/>
      <c r="G24" s="216"/>
      <c r="H24" s="216"/>
    </row>
    <row r="25" spans="1:8">
      <c r="A25" s="212"/>
      <c r="B25" s="217" t="s">
        <v>328</v>
      </c>
      <c r="C25" s="214"/>
      <c r="D25" s="214"/>
      <c r="E25" s="215" t="s">
        <v>27</v>
      </c>
      <c r="F25" s="215">
        <v>40</v>
      </c>
      <c r="G25" s="220">
        <v>0</v>
      </c>
      <c r="H25" s="216">
        <f>F25*G25</f>
        <v>0</v>
      </c>
    </row>
    <row r="26" spans="1:8">
      <c r="A26" s="212"/>
      <c r="B26" s="217"/>
      <c r="C26" s="214"/>
      <c r="D26" s="214"/>
      <c r="E26" s="215"/>
      <c r="F26" s="215"/>
      <c r="G26" s="220"/>
      <c r="H26" s="220"/>
    </row>
    <row r="27" spans="1:8">
      <c r="A27" s="212" t="s">
        <v>312</v>
      </c>
      <c r="B27" s="217" t="s">
        <v>325</v>
      </c>
      <c r="C27" s="214"/>
      <c r="D27" s="214"/>
      <c r="E27" s="215"/>
      <c r="F27" s="215"/>
      <c r="G27" s="220"/>
      <c r="H27" s="220"/>
    </row>
    <row r="28" spans="1:8">
      <c r="A28" s="212"/>
      <c r="B28" s="217" t="s">
        <v>329</v>
      </c>
      <c r="C28" s="214"/>
      <c r="D28" s="214"/>
      <c r="E28" s="215"/>
      <c r="F28" s="215"/>
      <c r="G28" s="220"/>
      <c r="H28" s="220"/>
    </row>
    <row r="29" spans="1:8">
      <c r="A29" s="212"/>
      <c r="B29" s="217" t="s">
        <v>330</v>
      </c>
      <c r="C29" s="214"/>
      <c r="D29" s="214"/>
      <c r="E29" s="215"/>
      <c r="F29" s="215"/>
      <c r="G29" s="220"/>
      <c r="H29" s="220"/>
    </row>
    <row r="30" spans="1:8">
      <c r="A30" s="212"/>
      <c r="B30" s="217" t="s">
        <v>331</v>
      </c>
      <c r="C30" s="214"/>
      <c r="D30" s="214"/>
      <c r="E30" s="215"/>
      <c r="F30" s="215"/>
      <c r="G30" s="220"/>
      <c r="H30" s="220"/>
    </row>
    <row r="31" spans="1:8">
      <c r="A31" s="212"/>
      <c r="B31" s="217" t="s">
        <v>332</v>
      </c>
      <c r="C31" s="214"/>
      <c r="D31" s="214"/>
      <c r="E31" s="215" t="s">
        <v>27</v>
      </c>
      <c r="F31" s="215">
        <v>18</v>
      </c>
      <c r="G31" s="220">
        <v>0</v>
      </c>
      <c r="H31" s="216">
        <f>F31*G31</f>
        <v>0</v>
      </c>
    </row>
    <row r="32" spans="1:8">
      <c r="A32" s="212"/>
      <c r="B32" s="217"/>
      <c r="C32" s="214"/>
      <c r="D32" s="214"/>
      <c r="E32" s="215"/>
      <c r="F32" s="215"/>
      <c r="G32" s="220"/>
      <c r="H32" s="220"/>
    </row>
    <row r="33" spans="1:8">
      <c r="A33" s="212" t="s">
        <v>314</v>
      </c>
      <c r="B33" s="217" t="s">
        <v>333</v>
      </c>
      <c r="C33" s="214"/>
      <c r="D33" s="214"/>
      <c r="E33" s="215"/>
      <c r="F33" s="215"/>
      <c r="G33" s="220"/>
      <c r="H33" s="220"/>
    </row>
    <row r="34" spans="1:8">
      <c r="A34" s="212"/>
      <c r="B34" s="217" t="s">
        <v>334</v>
      </c>
      <c r="C34" s="214"/>
      <c r="D34" s="214"/>
      <c r="E34" s="215" t="s">
        <v>335</v>
      </c>
      <c r="F34" s="215">
        <v>160</v>
      </c>
      <c r="G34" s="220">
        <v>0</v>
      </c>
      <c r="H34" s="216">
        <f>F34*G34</f>
        <v>0</v>
      </c>
    </row>
    <row r="35" spans="1:8">
      <c r="A35" s="212"/>
      <c r="B35" s="217"/>
      <c r="C35" s="214"/>
      <c r="D35" s="214"/>
      <c r="E35" s="215"/>
      <c r="F35" s="215"/>
      <c r="G35" s="220"/>
      <c r="H35" s="220"/>
    </row>
    <row r="36" spans="1:8">
      <c r="A36" s="212" t="s">
        <v>336</v>
      </c>
      <c r="B36" s="217" t="s">
        <v>337</v>
      </c>
      <c r="C36" s="214"/>
      <c r="D36" s="214"/>
      <c r="E36" s="215"/>
      <c r="F36" s="215"/>
      <c r="G36" s="216"/>
      <c r="H36" s="216"/>
    </row>
    <row r="37" spans="1:8">
      <c r="A37" s="212"/>
      <c r="B37" s="217" t="s">
        <v>338</v>
      </c>
      <c r="C37" s="214"/>
      <c r="D37" s="214"/>
      <c r="E37" s="215"/>
      <c r="F37" s="215"/>
      <c r="G37" s="216"/>
      <c r="H37" s="216"/>
    </row>
    <row r="38" spans="1:8">
      <c r="A38" s="212"/>
      <c r="B38" s="217" t="s">
        <v>339</v>
      </c>
      <c r="C38" s="214"/>
      <c r="D38" s="214"/>
      <c r="E38" s="215" t="s">
        <v>42</v>
      </c>
      <c r="F38" s="215">
        <v>2.88</v>
      </c>
      <c r="G38" s="216">
        <v>0</v>
      </c>
      <c r="H38" s="216">
        <f>F38*G38</f>
        <v>0</v>
      </c>
    </row>
    <row r="39" spans="1:8">
      <c r="A39" s="212"/>
      <c r="B39" s="217"/>
      <c r="C39" s="214"/>
      <c r="D39" s="214"/>
      <c r="E39" s="215"/>
      <c r="F39" s="215"/>
      <c r="G39" s="216"/>
      <c r="H39" s="216"/>
    </row>
    <row r="40" spans="1:8">
      <c r="A40" s="212" t="s">
        <v>340</v>
      </c>
      <c r="B40" s="217" t="s">
        <v>341</v>
      </c>
      <c r="C40" s="214"/>
      <c r="D40" s="214"/>
      <c r="E40" s="215"/>
      <c r="F40" s="215"/>
      <c r="G40" s="220"/>
      <c r="H40" s="220"/>
    </row>
    <row r="41" spans="1:8">
      <c r="A41" s="212"/>
      <c r="B41" s="217"/>
      <c r="C41" s="214"/>
      <c r="D41" s="214"/>
      <c r="E41" s="215"/>
      <c r="F41" s="215"/>
      <c r="G41" s="220"/>
      <c r="H41" s="220"/>
    </row>
    <row r="42" spans="1:8">
      <c r="A42" s="212"/>
      <c r="B42" s="217"/>
      <c r="C42" s="214"/>
      <c r="D42" s="214"/>
      <c r="E42" s="215"/>
      <c r="F42" s="215"/>
      <c r="G42" s="216"/>
      <c r="H42" s="216"/>
    </row>
    <row r="43" spans="1:8">
      <c r="A43" s="218" t="s">
        <v>342</v>
      </c>
      <c r="B43" s="213" t="s">
        <v>343</v>
      </c>
      <c r="C43" s="214"/>
      <c r="D43" s="214"/>
      <c r="E43" s="215"/>
      <c r="F43" s="215"/>
      <c r="G43" s="216"/>
      <c r="H43" s="216"/>
    </row>
    <row r="44" spans="1:8">
      <c r="A44" s="212"/>
      <c r="B44" s="217"/>
      <c r="C44" s="214"/>
      <c r="D44" s="214"/>
      <c r="E44" s="215"/>
      <c r="F44" s="215"/>
      <c r="G44" s="216"/>
      <c r="H44" s="216"/>
    </row>
    <row r="45" spans="1:8">
      <c r="A45" s="212" t="s">
        <v>308</v>
      </c>
      <c r="B45" s="217" t="s">
        <v>344</v>
      </c>
      <c r="C45" s="214"/>
      <c r="D45" s="214"/>
      <c r="E45" s="215"/>
      <c r="F45" s="215"/>
      <c r="G45" s="216"/>
      <c r="H45" s="216"/>
    </row>
    <row r="46" spans="1:8">
      <c r="A46" s="212"/>
      <c r="B46" s="217" t="s">
        <v>345</v>
      </c>
      <c r="C46" s="214"/>
      <c r="D46" s="214"/>
      <c r="E46" s="215"/>
      <c r="F46" s="215"/>
      <c r="G46" s="216"/>
      <c r="H46" s="216"/>
    </row>
    <row r="47" spans="1:8">
      <c r="A47" s="212"/>
      <c r="B47" s="217" t="s">
        <v>346</v>
      </c>
      <c r="C47" s="214"/>
      <c r="D47" s="214"/>
      <c r="E47" s="215"/>
      <c r="F47" s="215"/>
      <c r="G47" s="216"/>
      <c r="H47" s="216"/>
    </row>
    <row r="48" spans="1:8" ht="18.75" customHeight="1">
      <c r="A48" s="212"/>
      <c r="B48" s="217" t="s">
        <v>347</v>
      </c>
      <c r="C48" s="214"/>
      <c r="D48" s="214"/>
      <c r="E48" s="215" t="s">
        <v>215</v>
      </c>
      <c r="F48" s="215">
        <v>27</v>
      </c>
      <c r="G48" s="216">
        <v>0</v>
      </c>
      <c r="H48" s="216">
        <f>F48*G48</f>
        <v>0</v>
      </c>
    </row>
    <row r="49" spans="1:8">
      <c r="A49" s="212"/>
      <c r="B49" s="217"/>
      <c r="C49" s="214"/>
      <c r="D49" s="214"/>
      <c r="E49" s="215"/>
      <c r="F49" s="215"/>
      <c r="G49" s="216"/>
      <c r="H49" s="216"/>
    </row>
    <row r="50" spans="1:8">
      <c r="A50" s="212" t="s">
        <v>310</v>
      </c>
      <c r="B50" s="217" t="s">
        <v>348</v>
      </c>
      <c r="C50" s="214"/>
      <c r="D50" s="214"/>
      <c r="E50" s="215"/>
      <c r="F50" s="215"/>
      <c r="G50" s="216"/>
      <c r="H50" s="216"/>
    </row>
    <row r="51" spans="1:8">
      <c r="A51" s="212"/>
      <c r="B51" s="217" t="s">
        <v>349</v>
      </c>
      <c r="C51" s="214" t="s">
        <v>215</v>
      </c>
      <c r="D51" s="214">
        <v>4</v>
      </c>
      <c r="E51" s="215" t="s">
        <v>215</v>
      </c>
      <c r="F51" s="215">
        <v>27</v>
      </c>
      <c r="G51" s="216">
        <v>0</v>
      </c>
      <c r="H51" s="216">
        <f>F51*G51</f>
        <v>0</v>
      </c>
    </row>
    <row r="52" spans="1:8">
      <c r="A52" s="212"/>
      <c r="B52" s="217"/>
      <c r="C52" s="214"/>
      <c r="D52" s="214"/>
      <c r="E52" s="215"/>
      <c r="F52" s="215"/>
      <c r="G52" s="216"/>
      <c r="H52" s="216"/>
    </row>
    <row r="53" spans="1:8">
      <c r="A53" s="212" t="s">
        <v>312</v>
      </c>
      <c r="B53" s="217" t="s">
        <v>350</v>
      </c>
      <c r="C53" s="214"/>
      <c r="D53" s="214"/>
      <c r="E53" s="215"/>
      <c r="F53" s="215"/>
      <c r="G53" s="216"/>
      <c r="H53" s="216"/>
    </row>
    <row r="54" spans="1:8">
      <c r="A54" s="212"/>
      <c r="B54" s="217" t="s">
        <v>351</v>
      </c>
      <c r="C54" s="214"/>
      <c r="D54" s="214"/>
      <c r="E54" s="215" t="s">
        <v>27</v>
      </c>
      <c r="F54" s="215">
        <v>85</v>
      </c>
      <c r="G54" s="216">
        <v>0</v>
      </c>
      <c r="H54" s="216">
        <f>F54*G54</f>
        <v>0</v>
      </c>
    </row>
    <row r="55" spans="1:8">
      <c r="A55" s="212"/>
      <c r="B55" s="217" t="s">
        <v>352</v>
      </c>
      <c r="C55" s="214"/>
      <c r="D55" s="214"/>
      <c r="E55" s="215" t="s">
        <v>27</v>
      </c>
      <c r="F55" s="215">
        <v>190</v>
      </c>
      <c r="G55" s="216">
        <v>0</v>
      </c>
      <c r="H55" s="216">
        <f>F55*G55</f>
        <v>0</v>
      </c>
    </row>
    <row r="56" spans="1:8">
      <c r="A56" s="212" t="s">
        <v>314</v>
      </c>
      <c r="B56" s="217" t="s">
        <v>353</v>
      </c>
      <c r="C56" s="214"/>
      <c r="D56" s="214"/>
      <c r="E56" s="215"/>
      <c r="F56" s="215"/>
      <c r="G56" s="216"/>
      <c r="H56" s="216"/>
    </row>
    <row r="57" spans="1:8">
      <c r="A57" s="212"/>
      <c r="B57" s="217" t="s">
        <v>354</v>
      </c>
      <c r="C57" s="214"/>
      <c r="D57" s="214"/>
      <c r="E57" s="215" t="s">
        <v>215</v>
      </c>
      <c r="F57" s="215">
        <v>8</v>
      </c>
      <c r="G57" s="216">
        <v>0</v>
      </c>
      <c r="H57" s="216">
        <f>F57*G57</f>
        <v>0</v>
      </c>
    </row>
    <row r="58" spans="1:8">
      <c r="A58" s="212"/>
      <c r="B58" s="217"/>
      <c r="C58" s="214"/>
      <c r="D58" s="214"/>
      <c r="E58" s="215"/>
      <c r="F58" s="215"/>
      <c r="G58" s="216"/>
      <c r="H58" s="216"/>
    </row>
    <row r="59" spans="1:8" ht="106.5" customHeight="1">
      <c r="A59" s="212" t="s">
        <v>336</v>
      </c>
      <c r="B59" s="304" t="s">
        <v>355</v>
      </c>
      <c r="C59" s="305"/>
      <c r="D59" s="305"/>
      <c r="E59" s="215" t="s">
        <v>215</v>
      </c>
      <c r="F59" s="215">
        <v>27</v>
      </c>
      <c r="G59" s="216">
        <v>0</v>
      </c>
      <c r="H59" s="216">
        <f>F59*G59</f>
        <v>0</v>
      </c>
    </row>
    <row r="60" spans="1:8">
      <c r="A60" s="212"/>
      <c r="B60" s="221"/>
      <c r="C60" s="214"/>
      <c r="D60" s="214"/>
      <c r="E60" s="215"/>
      <c r="F60" s="215"/>
      <c r="G60" s="216"/>
      <c r="H60" s="216"/>
    </row>
    <row r="61" spans="1:8">
      <c r="A61" s="212" t="s">
        <v>340</v>
      </c>
      <c r="B61" s="217" t="s">
        <v>356</v>
      </c>
      <c r="C61" s="214"/>
      <c r="D61" s="214"/>
      <c r="E61" s="215"/>
      <c r="F61" s="215"/>
      <c r="G61" s="216"/>
      <c r="H61" s="216"/>
    </row>
    <row r="62" spans="1:8">
      <c r="A62" s="212"/>
      <c r="B62" s="217" t="s">
        <v>357</v>
      </c>
      <c r="C62" s="214"/>
      <c r="D62" s="214"/>
      <c r="E62" s="215" t="s">
        <v>27</v>
      </c>
      <c r="F62" s="215">
        <v>75</v>
      </c>
      <c r="G62" s="216">
        <v>0</v>
      </c>
      <c r="H62" s="216">
        <f>F62*G62</f>
        <v>0</v>
      </c>
    </row>
    <row r="63" spans="1:8">
      <c r="A63" s="212"/>
      <c r="B63" s="217"/>
      <c r="C63" s="214"/>
      <c r="D63" s="214"/>
      <c r="E63" s="215"/>
      <c r="F63" s="215"/>
      <c r="G63" s="216"/>
      <c r="H63" s="216"/>
    </row>
    <row r="64" spans="1:8">
      <c r="A64" s="212" t="s">
        <v>358</v>
      </c>
      <c r="B64" s="217" t="s">
        <v>359</v>
      </c>
      <c r="C64" s="214"/>
      <c r="D64" s="214"/>
      <c r="E64" s="215"/>
      <c r="F64" s="215"/>
      <c r="G64" s="216"/>
      <c r="H64" s="216"/>
    </row>
    <row r="65" spans="1:8">
      <c r="A65" s="212"/>
      <c r="B65" s="217" t="s">
        <v>360</v>
      </c>
      <c r="C65" s="214"/>
      <c r="D65" s="214"/>
      <c r="E65" s="215" t="s">
        <v>27</v>
      </c>
      <c r="F65" s="215">
        <v>40</v>
      </c>
      <c r="G65" s="216">
        <v>0</v>
      </c>
      <c r="H65" s="216">
        <f>F65*G65</f>
        <v>0</v>
      </c>
    </row>
    <row r="66" spans="1:8">
      <c r="A66" s="212"/>
      <c r="B66" s="217"/>
      <c r="C66" s="214"/>
      <c r="D66" s="214"/>
      <c r="E66" s="215"/>
      <c r="F66" s="215"/>
      <c r="G66" s="216"/>
      <c r="H66" s="216"/>
    </row>
    <row r="67" spans="1:8">
      <c r="A67" s="212" t="s">
        <v>361</v>
      </c>
      <c r="B67" s="217" t="s">
        <v>359</v>
      </c>
      <c r="C67" s="214"/>
      <c r="D67" s="214"/>
      <c r="E67" s="215"/>
      <c r="F67" s="215"/>
      <c r="G67" s="216"/>
      <c r="H67" s="216"/>
    </row>
    <row r="68" spans="1:8">
      <c r="A68" s="212"/>
      <c r="B68" s="217" t="s">
        <v>362</v>
      </c>
      <c r="C68" s="214"/>
      <c r="D68" s="214"/>
      <c r="E68" s="215" t="s">
        <v>27</v>
      </c>
      <c r="F68" s="215">
        <v>18</v>
      </c>
      <c r="G68" s="216">
        <v>0</v>
      </c>
      <c r="H68" s="216">
        <f>F68*G68</f>
        <v>0</v>
      </c>
    </row>
    <row r="69" spans="1:8">
      <c r="A69" s="212"/>
      <c r="B69" s="217"/>
      <c r="C69" s="214"/>
      <c r="D69" s="214"/>
      <c r="E69" s="215"/>
      <c r="F69" s="215"/>
      <c r="G69" s="216"/>
      <c r="H69" s="216"/>
    </row>
    <row r="70" spans="1:8">
      <c r="A70" s="212" t="s">
        <v>363</v>
      </c>
      <c r="B70" s="217" t="s">
        <v>364</v>
      </c>
      <c r="C70" s="214"/>
      <c r="D70" s="214"/>
      <c r="E70" s="215"/>
      <c r="F70" s="215"/>
      <c r="G70" s="216"/>
      <c r="H70" s="216"/>
    </row>
    <row r="71" spans="1:8">
      <c r="A71" s="212"/>
      <c r="B71" s="217" t="s">
        <v>365</v>
      </c>
      <c r="C71" s="214"/>
      <c r="D71" s="214"/>
      <c r="E71" s="215"/>
      <c r="F71" s="215"/>
      <c r="G71" s="216"/>
      <c r="H71" s="216"/>
    </row>
    <row r="72" spans="1:8">
      <c r="A72" s="212"/>
      <c r="B72" s="217" t="s">
        <v>366</v>
      </c>
      <c r="C72" s="214"/>
      <c r="D72" s="214"/>
      <c r="E72" s="215" t="s">
        <v>215</v>
      </c>
      <c r="F72" s="215">
        <v>6</v>
      </c>
      <c r="G72" s="216">
        <v>0</v>
      </c>
      <c r="H72" s="216">
        <f>F72*G72</f>
        <v>0</v>
      </c>
    </row>
    <row r="73" spans="1:8">
      <c r="A73" s="212"/>
      <c r="B73" s="217"/>
      <c r="C73" s="214"/>
      <c r="D73" s="214"/>
      <c r="E73" s="215"/>
      <c r="F73" s="215"/>
      <c r="G73" s="216"/>
      <c r="H73" s="216"/>
    </row>
    <row r="74" spans="1:8">
      <c r="A74" s="212" t="s">
        <v>367</v>
      </c>
      <c r="B74" s="217" t="s">
        <v>368</v>
      </c>
      <c r="C74" s="214"/>
      <c r="D74" s="214"/>
      <c r="E74" s="215"/>
      <c r="F74" s="215"/>
      <c r="G74" s="216"/>
      <c r="H74" s="216"/>
    </row>
    <row r="75" spans="1:8">
      <c r="A75" s="212"/>
      <c r="B75" s="217" t="s">
        <v>369</v>
      </c>
      <c r="C75" s="214"/>
      <c r="D75" s="214"/>
      <c r="E75" s="215"/>
      <c r="F75" s="215"/>
      <c r="G75" s="216"/>
      <c r="H75" s="216"/>
    </row>
    <row r="76" spans="1:8">
      <c r="A76" s="212"/>
      <c r="B76" s="217" t="s">
        <v>370</v>
      </c>
      <c r="C76" s="214"/>
      <c r="D76" s="214"/>
      <c r="E76" s="215"/>
      <c r="F76" s="215"/>
      <c r="G76" s="216"/>
      <c r="H76" s="216"/>
    </row>
    <row r="77" spans="1:8">
      <c r="A77" s="212"/>
      <c r="B77" s="217" t="s">
        <v>371</v>
      </c>
      <c r="C77" s="214"/>
      <c r="D77" s="214"/>
      <c r="E77" s="215"/>
      <c r="F77" s="215"/>
      <c r="G77" s="216"/>
      <c r="H77" s="216"/>
    </row>
    <row r="78" spans="1:8">
      <c r="A78" s="212"/>
      <c r="B78" s="217" t="s">
        <v>372</v>
      </c>
      <c r="C78" s="214"/>
      <c r="D78" s="214"/>
      <c r="E78" s="215"/>
      <c r="F78" s="215"/>
      <c r="G78" s="216"/>
      <c r="H78" s="216"/>
    </row>
    <row r="79" spans="1:8">
      <c r="A79" s="212"/>
      <c r="B79" s="217" t="s">
        <v>373</v>
      </c>
      <c r="C79" s="214"/>
      <c r="D79" s="214"/>
      <c r="E79" s="215"/>
      <c r="F79" s="215"/>
      <c r="G79" s="216"/>
      <c r="H79" s="216"/>
    </row>
    <row r="80" spans="1:8">
      <c r="A80" s="212"/>
      <c r="B80" s="217" t="s">
        <v>374</v>
      </c>
      <c r="C80" s="214"/>
      <c r="D80" s="214"/>
      <c r="E80" s="215"/>
      <c r="F80" s="215"/>
      <c r="G80" s="216"/>
      <c r="H80" s="216"/>
    </row>
    <row r="81" spans="1:8">
      <c r="A81" s="212"/>
      <c r="B81" s="217" t="s">
        <v>375</v>
      </c>
      <c r="C81" s="214"/>
      <c r="D81" s="214"/>
      <c r="E81" s="215"/>
      <c r="F81" s="215"/>
      <c r="G81" s="216"/>
      <c r="H81" s="216"/>
    </row>
    <row r="82" spans="1:8">
      <c r="A82" s="212"/>
      <c r="B82" s="217" t="s">
        <v>376</v>
      </c>
      <c r="C82" s="214"/>
      <c r="D82" s="214"/>
      <c r="E82" s="215" t="s">
        <v>277</v>
      </c>
      <c r="F82" s="215">
        <v>1</v>
      </c>
      <c r="G82" s="216">
        <v>0</v>
      </c>
      <c r="H82" s="216">
        <f>F82*G82</f>
        <v>0</v>
      </c>
    </row>
    <row r="83" spans="1:8">
      <c r="A83" s="212"/>
      <c r="B83" s="217"/>
      <c r="C83" s="214"/>
      <c r="D83" s="214"/>
      <c r="E83" s="215"/>
      <c r="F83" s="215"/>
      <c r="G83" s="216"/>
      <c r="H83" s="216"/>
    </row>
    <row r="84" spans="1:8" ht="77.25">
      <c r="A84" s="212" t="s">
        <v>377</v>
      </c>
      <c r="B84" s="221" t="s">
        <v>378</v>
      </c>
      <c r="C84" s="214"/>
      <c r="D84" s="214"/>
      <c r="E84" s="215" t="s">
        <v>215</v>
      </c>
      <c r="F84" s="215">
        <v>27</v>
      </c>
      <c r="G84" s="216">
        <v>0</v>
      </c>
      <c r="H84" s="216">
        <f>F84*G84</f>
        <v>0</v>
      </c>
    </row>
    <row r="85" spans="1:8">
      <c r="A85" s="212"/>
      <c r="B85" s="217"/>
      <c r="C85" s="214"/>
      <c r="D85" s="214"/>
      <c r="E85" s="215"/>
      <c r="F85" s="215"/>
      <c r="G85" s="216"/>
      <c r="H85" s="216"/>
    </row>
    <row r="86" spans="1:8">
      <c r="A86" s="212" t="s">
        <v>379</v>
      </c>
      <c r="B86" s="217" t="s">
        <v>341</v>
      </c>
      <c r="C86" s="214"/>
      <c r="D86" s="214"/>
      <c r="E86" s="215"/>
      <c r="F86" s="215"/>
      <c r="G86" s="220"/>
      <c r="H86" s="220"/>
    </row>
    <row r="87" spans="1:8">
      <c r="A87" s="212"/>
      <c r="B87" s="217"/>
      <c r="C87" s="214"/>
      <c r="D87" s="214"/>
      <c r="E87" s="215"/>
      <c r="F87" s="215"/>
      <c r="G87" s="220"/>
      <c r="H87" s="220"/>
    </row>
    <row r="88" spans="1:8">
      <c r="A88" s="212"/>
      <c r="B88" s="217"/>
      <c r="C88" s="214"/>
      <c r="D88" s="214"/>
      <c r="E88" s="215"/>
      <c r="F88" s="215"/>
      <c r="G88" s="216"/>
      <c r="H88" s="216"/>
    </row>
    <row r="89" spans="1:8">
      <c r="A89" s="218" t="s">
        <v>380</v>
      </c>
      <c r="B89" s="213" t="s">
        <v>381</v>
      </c>
      <c r="C89" s="214"/>
      <c r="D89" s="214"/>
      <c r="E89" s="215"/>
      <c r="F89" s="215"/>
      <c r="G89" s="216"/>
      <c r="H89" s="216"/>
    </row>
    <row r="90" spans="1:8">
      <c r="A90" s="212"/>
      <c r="B90" s="217"/>
      <c r="C90" s="214"/>
      <c r="D90" s="214"/>
      <c r="E90" s="215"/>
      <c r="F90" s="215"/>
      <c r="G90" s="216"/>
      <c r="H90" s="216"/>
    </row>
    <row r="91" spans="1:8">
      <c r="A91" s="212" t="s">
        <v>308</v>
      </c>
      <c r="B91" s="217" t="s">
        <v>382</v>
      </c>
      <c r="C91" s="214"/>
      <c r="D91" s="214"/>
      <c r="E91" s="215"/>
      <c r="F91" s="215"/>
      <c r="G91" s="216"/>
      <c r="H91" s="216"/>
    </row>
    <row r="92" spans="1:8">
      <c r="A92" s="212"/>
      <c r="B92" s="217" t="s">
        <v>383</v>
      </c>
      <c r="C92" s="214"/>
      <c r="D92" s="214"/>
      <c r="E92" s="215" t="s">
        <v>27</v>
      </c>
      <c r="F92" s="215">
        <v>20</v>
      </c>
      <c r="G92" s="216">
        <v>0</v>
      </c>
      <c r="H92" s="216">
        <f>F92*G92</f>
        <v>0</v>
      </c>
    </row>
    <row r="93" spans="1:8">
      <c r="A93" s="212"/>
      <c r="B93" s="217" t="s">
        <v>384</v>
      </c>
      <c r="C93" s="214"/>
      <c r="D93" s="214"/>
      <c r="E93" s="215"/>
      <c r="F93" s="215"/>
      <c r="G93" s="216"/>
      <c r="H93" s="216"/>
    </row>
    <row r="94" spans="1:8">
      <c r="A94" s="212" t="s">
        <v>310</v>
      </c>
      <c r="B94" s="217" t="s">
        <v>385</v>
      </c>
      <c r="C94" s="214"/>
      <c r="D94" s="214"/>
      <c r="E94" s="215"/>
      <c r="F94" s="215"/>
      <c r="G94" s="216"/>
      <c r="H94" s="216"/>
    </row>
    <row r="95" spans="1:8">
      <c r="A95" s="212"/>
      <c r="B95" s="217" t="s">
        <v>386</v>
      </c>
      <c r="C95" s="214"/>
      <c r="D95" s="214"/>
      <c r="E95" s="215" t="s">
        <v>215</v>
      </c>
      <c r="F95" s="215">
        <v>1</v>
      </c>
      <c r="G95" s="216">
        <v>0</v>
      </c>
      <c r="H95" s="216">
        <f>F95*G95</f>
        <v>0</v>
      </c>
    </row>
    <row r="96" spans="1:8">
      <c r="A96" s="212"/>
      <c r="B96" s="217" t="s">
        <v>387</v>
      </c>
      <c r="C96" s="214"/>
      <c r="D96" s="214"/>
      <c r="E96" s="215"/>
      <c r="F96" s="215"/>
      <c r="G96" s="216"/>
      <c r="H96" s="216"/>
    </row>
    <row r="97" spans="1:8">
      <c r="A97" s="212"/>
      <c r="B97" s="217" t="s">
        <v>388</v>
      </c>
      <c r="C97" s="214"/>
      <c r="D97" s="214"/>
      <c r="E97" s="215" t="s">
        <v>215</v>
      </c>
      <c r="F97" s="215">
        <v>1</v>
      </c>
      <c r="G97" s="216">
        <v>0</v>
      </c>
      <c r="H97" s="216">
        <f>F97*G97</f>
        <v>0</v>
      </c>
    </row>
    <row r="98" spans="1:8">
      <c r="A98" s="212"/>
      <c r="B98" s="217"/>
      <c r="C98" s="214"/>
      <c r="D98" s="214"/>
      <c r="E98" s="215"/>
      <c r="F98" s="215"/>
      <c r="G98" s="216"/>
      <c r="H98" s="216"/>
    </row>
    <row r="99" spans="1:8">
      <c r="A99" s="212" t="s">
        <v>312</v>
      </c>
      <c r="B99" s="217" t="s">
        <v>389</v>
      </c>
      <c r="C99" s="214"/>
      <c r="D99" s="214"/>
      <c r="E99" s="215" t="s">
        <v>215</v>
      </c>
      <c r="F99" s="215">
        <v>1</v>
      </c>
      <c r="G99" s="216"/>
      <c r="H99" s="216"/>
    </row>
    <row r="100" spans="1:8">
      <c r="A100" s="212"/>
      <c r="B100" s="217"/>
      <c r="C100" s="214"/>
      <c r="D100" s="214"/>
      <c r="E100" s="215"/>
      <c r="F100" s="215"/>
      <c r="G100" s="216"/>
      <c r="H100" s="216"/>
    </row>
    <row r="101" spans="1:8">
      <c r="A101" s="212" t="s">
        <v>314</v>
      </c>
      <c r="B101" s="217" t="s">
        <v>390</v>
      </c>
      <c r="C101" s="214"/>
      <c r="D101" s="214"/>
      <c r="E101" s="215" t="s">
        <v>215</v>
      </c>
      <c r="F101" s="215">
        <v>1</v>
      </c>
      <c r="G101" s="216"/>
      <c r="H101" s="216"/>
    </row>
    <row r="102" spans="1:8">
      <c r="A102" s="212"/>
      <c r="B102" s="217"/>
      <c r="C102" s="214"/>
      <c r="D102" s="214"/>
      <c r="E102" s="215"/>
      <c r="F102" s="215"/>
      <c r="G102" s="222"/>
      <c r="H102" s="222"/>
    </row>
    <row r="103" spans="1:8">
      <c r="A103" s="212" t="s">
        <v>336</v>
      </c>
      <c r="B103" s="217" t="s">
        <v>391</v>
      </c>
      <c r="C103" s="214"/>
      <c r="D103" s="214"/>
      <c r="E103" s="215" t="s">
        <v>215</v>
      </c>
      <c r="F103" s="215">
        <v>1</v>
      </c>
      <c r="G103" s="222"/>
      <c r="H103" s="216"/>
    </row>
    <row r="104" spans="1:8">
      <c r="A104" s="212"/>
      <c r="B104" s="217"/>
      <c r="C104" s="214"/>
      <c r="D104" s="214"/>
      <c r="E104" s="215"/>
      <c r="F104" s="215"/>
      <c r="G104" s="222"/>
      <c r="H104" s="222"/>
    </row>
    <row r="105" spans="1:8">
      <c r="A105" s="212" t="s">
        <v>340</v>
      </c>
      <c r="B105" s="217" t="s">
        <v>132</v>
      </c>
      <c r="C105" s="214"/>
      <c r="D105" s="214"/>
      <c r="E105" s="215" t="s">
        <v>215</v>
      </c>
      <c r="F105" s="215">
        <v>1</v>
      </c>
      <c r="G105" s="222"/>
      <c r="H105" s="216"/>
    </row>
    <row r="106" spans="1:8">
      <c r="A106" s="212"/>
      <c r="B106" s="217"/>
      <c r="C106" s="214"/>
      <c r="D106" s="214"/>
      <c r="E106" s="215"/>
      <c r="F106" s="215"/>
      <c r="G106" s="222"/>
      <c r="H106" s="222"/>
    </row>
    <row r="107" spans="1:8">
      <c r="A107" s="212"/>
      <c r="B107" s="217"/>
      <c r="C107" s="214"/>
      <c r="D107" s="214"/>
      <c r="E107" s="215"/>
      <c r="F107" s="215"/>
      <c r="G107" s="222"/>
      <c r="H107" s="222"/>
    </row>
    <row r="108" spans="1:8">
      <c r="A108" s="212"/>
      <c r="B108" s="217"/>
      <c r="C108" s="214"/>
      <c r="D108" s="214"/>
      <c r="E108" s="215"/>
      <c r="F108" s="215"/>
      <c r="G108" s="222"/>
      <c r="H108" s="222"/>
    </row>
    <row r="109" spans="1:8">
      <c r="A109" s="212"/>
      <c r="B109" s="217"/>
      <c r="C109" s="214"/>
      <c r="D109" s="214"/>
      <c r="E109" s="215"/>
      <c r="F109" s="215"/>
      <c r="G109" s="222"/>
      <c r="H109" s="222"/>
    </row>
    <row r="110" spans="1:8">
      <c r="A110" s="212"/>
      <c r="B110" s="217"/>
      <c r="C110" s="214"/>
      <c r="D110" s="214"/>
      <c r="E110" s="215"/>
      <c r="F110" s="215"/>
      <c r="G110" s="222"/>
      <c r="H110" s="222"/>
    </row>
    <row r="111" spans="1:8">
      <c r="A111" s="212"/>
      <c r="B111" s="217"/>
      <c r="C111" s="214"/>
      <c r="D111" s="214"/>
      <c r="E111" s="215"/>
      <c r="F111" s="215"/>
      <c r="G111" s="222"/>
      <c r="H111" s="222"/>
    </row>
    <row r="112" spans="1:8">
      <c r="A112" s="212"/>
      <c r="B112" s="213" t="s">
        <v>392</v>
      </c>
      <c r="C112" s="214"/>
      <c r="D112" s="214"/>
      <c r="E112" s="215"/>
      <c r="F112" s="215"/>
      <c r="G112" s="216"/>
      <c r="H112" s="216"/>
    </row>
    <row r="113" spans="1:8">
      <c r="A113" s="212"/>
      <c r="B113" s="217"/>
      <c r="C113" s="214"/>
      <c r="D113" s="214"/>
      <c r="E113" s="215"/>
      <c r="F113" s="215"/>
      <c r="G113" s="216"/>
      <c r="H113" s="216"/>
    </row>
    <row r="114" spans="1:8">
      <c r="A114" s="212" t="s">
        <v>306</v>
      </c>
      <c r="B114" s="213" t="s">
        <v>307</v>
      </c>
      <c r="C114" s="214"/>
      <c r="D114" s="214"/>
      <c r="E114" s="215"/>
      <c r="F114" s="215"/>
      <c r="G114" s="216"/>
      <c r="H114" s="216"/>
    </row>
    <row r="115" spans="1:8">
      <c r="A115" s="212" t="s">
        <v>317</v>
      </c>
      <c r="B115" s="213" t="s">
        <v>318</v>
      </c>
      <c r="C115" s="214"/>
      <c r="D115" s="214"/>
      <c r="E115" s="215"/>
      <c r="F115" s="215"/>
      <c r="G115" s="216"/>
      <c r="H115" s="216"/>
    </row>
    <row r="116" spans="1:8">
      <c r="A116" s="212" t="s">
        <v>342</v>
      </c>
      <c r="B116" s="213" t="s">
        <v>343</v>
      </c>
      <c r="C116" s="214"/>
      <c r="D116" s="214"/>
      <c r="E116" s="215"/>
      <c r="F116" s="215"/>
      <c r="G116" s="216"/>
      <c r="H116" s="216"/>
    </row>
    <row r="117" spans="1:8">
      <c r="A117" s="212" t="s">
        <v>380</v>
      </c>
      <c r="B117" s="213" t="s">
        <v>381</v>
      </c>
      <c r="C117" s="214"/>
      <c r="D117" s="214"/>
      <c r="E117" s="215"/>
      <c r="F117" s="215"/>
      <c r="G117" s="216"/>
      <c r="H117" s="216"/>
    </row>
    <row r="118" spans="1:8">
      <c r="A118" s="212"/>
      <c r="B118" s="213"/>
      <c r="C118" s="214"/>
      <c r="D118" s="214"/>
      <c r="E118" s="215"/>
      <c r="F118" s="215"/>
      <c r="G118" s="216"/>
      <c r="H118" s="216">
        <f>H5+H7+H9+H20+H25+H31+H34+H38+H48+H51+H54+H55+H57+H59+H62+H65+H68+H72+H82+H84+H92+H95+H97</f>
        <v>0</v>
      </c>
    </row>
    <row r="119" spans="1:8">
      <c r="A119" s="212" t="s">
        <v>393</v>
      </c>
      <c r="B119" s="213" t="s">
        <v>141</v>
      </c>
      <c r="C119" s="214"/>
      <c r="D119" s="214"/>
      <c r="E119" s="215"/>
      <c r="F119" s="215"/>
      <c r="G119" s="216"/>
      <c r="H119" s="216">
        <f>H118*0.22</f>
        <v>0</v>
      </c>
    </row>
    <row r="120" spans="1:8">
      <c r="A120" s="212"/>
      <c r="B120" s="217"/>
      <c r="C120" s="214"/>
      <c r="D120" s="214"/>
      <c r="E120" s="215"/>
      <c r="F120" s="215"/>
      <c r="G120" s="216"/>
      <c r="H120" s="216"/>
    </row>
    <row r="121" spans="1:8">
      <c r="A121" s="212"/>
      <c r="B121" s="213" t="s">
        <v>394</v>
      </c>
      <c r="C121" s="214"/>
      <c r="D121" s="214"/>
      <c r="E121" s="215"/>
      <c r="F121" s="215"/>
      <c r="G121" s="216"/>
      <c r="H121" s="223">
        <f>H118+H119</f>
        <v>0</v>
      </c>
    </row>
    <row r="122" spans="1:8">
      <c r="A122" s="212"/>
      <c r="B122" s="217"/>
      <c r="C122" s="214"/>
      <c r="D122" s="214"/>
      <c r="E122" s="215"/>
      <c r="F122" s="215"/>
      <c r="G122" s="222"/>
      <c r="H122" s="222"/>
    </row>
    <row r="123" spans="1:8">
      <c r="A123" s="212"/>
      <c r="B123" s="217"/>
      <c r="C123" s="214"/>
      <c r="D123" s="214"/>
      <c r="E123" s="215"/>
      <c r="F123" s="215"/>
      <c r="G123" s="222"/>
      <c r="H123" s="222"/>
    </row>
    <row r="124" spans="1:8">
      <c r="A124" s="212"/>
      <c r="B124" s="213"/>
      <c r="C124" s="214"/>
      <c r="D124" s="214"/>
      <c r="E124" s="215"/>
      <c r="F124" s="215"/>
      <c r="G124" s="216"/>
      <c r="H124" s="223"/>
    </row>
    <row r="125" spans="1:8">
      <c r="A125" s="212"/>
      <c r="B125" s="213"/>
      <c r="C125" s="214"/>
      <c r="D125" s="214"/>
      <c r="E125" s="215"/>
      <c r="F125" s="215"/>
      <c r="G125" s="216"/>
      <c r="H125" s="223"/>
    </row>
  </sheetData>
  <mergeCells count="1">
    <mergeCell ref="B59:D5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2:J23"/>
  <sheetViews>
    <sheetView workbookViewId="0">
      <selection activeCell="K29" sqref="K29"/>
    </sheetView>
  </sheetViews>
  <sheetFormatPr defaultRowHeight="15"/>
  <cols>
    <col min="3" max="3" width="21.28515625" customWidth="1"/>
    <col min="4" max="4" width="9.140625" customWidth="1"/>
    <col min="6" max="6" width="7.140625" customWidth="1"/>
    <col min="7" max="7" width="21.85546875" customWidth="1"/>
  </cols>
  <sheetData>
    <row r="2" spans="1:10" ht="20.25">
      <c r="A2" s="41"/>
      <c r="B2" s="41"/>
      <c r="C2" s="224" t="s">
        <v>395</v>
      </c>
      <c r="D2" s="42"/>
      <c r="E2" s="45"/>
      <c r="F2" s="45"/>
      <c r="G2" s="45"/>
    </row>
    <row r="3" spans="1:10">
      <c r="A3" s="41"/>
      <c r="B3" s="41"/>
      <c r="C3" s="41"/>
      <c r="D3" s="41"/>
      <c r="E3" s="41"/>
      <c r="F3" s="41"/>
    </row>
    <row r="4" spans="1:10" s="75" customFormat="1" ht="25.15" customHeight="1" thickBot="1">
      <c r="A4" s="72"/>
      <c r="B4" s="73"/>
      <c r="C4" s="292" t="s">
        <v>140</v>
      </c>
      <c r="D4" s="293"/>
      <c r="E4" s="293"/>
      <c r="F4" s="294"/>
      <c r="G4" s="240">
        <f>'cesta '!G206</f>
        <v>0</v>
      </c>
      <c r="J4" s="76"/>
    </row>
    <row r="5" spans="1:10" ht="15.75" thickTop="1"/>
    <row r="6" spans="1:10" ht="20.25">
      <c r="A6" s="41"/>
      <c r="B6" s="41"/>
      <c r="C6" s="224" t="s">
        <v>396</v>
      </c>
      <c r="D6" s="42"/>
      <c r="E6" s="45"/>
      <c r="F6" s="45"/>
      <c r="G6" s="45"/>
    </row>
    <row r="7" spans="1:10" ht="10.5" customHeight="1">
      <c r="A7" s="41"/>
      <c r="B7" s="41"/>
      <c r="C7" s="41"/>
      <c r="D7" s="41"/>
      <c r="E7" s="41"/>
      <c r="F7" s="41"/>
      <c r="H7" s="41"/>
      <c r="I7" s="41"/>
    </row>
    <row r="8" spans="1:10" s="75" customFormat="1" ht="25.15" customHeight="1">
      <c r="A8" s="72"/>
      <c r="B8" s="73"/>
      <c r="C8" s="295" t="s">
        <v>140</v>
      </c>
      <c r="D8" s="296"/>
      <c r="E8" s="296"/>
      <c r="F8" s="297"/>
      <c r="G8" s="242">
        <f>'fekalna kanalizacija'!H81</f>
        <v>0</v>
      </c>
      <c r="H8" s="225"/>
      <c r="I8" s="72"/>
    </row>
    <row r="9" spans="1:10">
      <c r="H9" s="41"/>
      <c r="I9" s="41"/>
    </row>
    <row r="10" spans="1:10" ht="15.75">
      <c r="C10" s="238" t="s">
        <v>392</v>
      </c>
    </row>
    <row r="11" spans="1:10" ht="13.5" customHeight="1">
      <c r="A11" s="233"/>
      <c r="B11" s="234"/>
      <c r="C11" s="226"/>
      <c r="D11" s="226"/>
      <c r="E11" s="227"/>
      <c r="F11" s="227"/>
      <c r="G11" s="235"/>
      <c r="H11" s="235"/>
      <c r="I11" s="41"/>
    </row>
    <row r="12" spans="1:10" ht="18.75" thickBot="1">
      <c r="A12" s="233"/>
      <c r="B12" s="236"/>
      <c r="C12" s="292" t="s">
        <v>140</v>
      </c>
      <c r="D12" s="293"/>
      <c r="E12" s="293"/>
      <c r="F12" s="294"/>
      <c r="G12" s="240">
        <f>'javna razsvetljava'!H118</f>
        <v>0</v>
      </c>
      <c r="H12" s="235"/>
      <c r="I12" s="41"/>
    </row>
    <row r="13" spans="1:10" ht="15.75" thickTop="1">
      <c r="A13" s="233"/>
      <c r="B13" s="237"/>
      <c r="C13" s="226"/>
      <c r="D13" s="226"/>
      <c r="E13" s="227"/>
      <c r="F13" s="227"/>
      <c r="G13" s="235"/>
      <c r="H13" s="235"/>
      <c r="I13" s="41"/>
    </row>
    <row r="14" spans="1:10" ht="15.75">
      <c r="C14" s="239" t="s">
        <v>398</v>
      </c>
    </row>
    <row r="15" spans="1:10" ht="15.75" thickBot="1"/>
    <row r="16" spans="1:10" ht="18.75" thickBot="1">
      <c r="C16" s="298" t="s">
        <v>140</v>
      </c>
      <c r="D16" s="299"/>
      <c r="E16" s="299"/>
      <c r="F16" s="300"/>
      <c r="G16" s="228">
        <f>vodovod!F18</f>
        <v>0</v>
      </c>
    </row>
    <row r="17" spans="3:7" ht="15.75" thickTop="1"/>
    <row r="19" spans="3:7" ht="18">
      <c r="C19" s="241" t="s">
        <v>397</v>
      </c>
    </row>
    <row r="20" spans="3:7" ht="15.75" thickBot="1"/>
    <row r="21" spans="3:7" ht="18.75" thickBot="1">
      <c r="C21" s="301" t="s">
        <v>140</v>
      </c>
      <c r="D21" s="302"/>
      <c r="E21" s="302"/>
      <c r="F21" s="303"/>
      <c r="G21" s="228">
        <f>G4+G8+G12+G16</f>
        <v>0</v>
      </c>
    </row>
    <row r="22" spans="3:7" ht="19.5" thickTop="1" thickBot="1">
      <c r="C22" s="77" t="s">
        <v>141</v>
      </c>
      <c r="D22" s="78"/>
      <c r="E22" s="78"/>
      <c r="F22" s="78"/>
      <c r="G22" s="79">
        <f>+G21*0.22</f>
        <v>0</v>
      </c>
    </row>
    <row r="23" spans="3:7" ht="18.75" thickBot="1">
      <c r="C23" s="229" t="s">
        <v>142</v>
      </c>
      <c r="D23" s="230"/>
      <c r="E23" s="231"/>
      <c r="F23" s="231"/>
      <c r="G23" s="232">
        <f>+G21+G22</f>
        <v>0</v>
      </c>
    </row>
  </sheetData>
  <mergeCells count="5">
    <mergeCell ref="C4:F4"/>
    <mergeCell ref="C8:F8"/>
    <mergeCell ref="C16:F16"/>
    <mergeCell ref="C12:F12"/>
    <mergeCell ref="C21:F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cesta </vt:lpstr>
      <vt:lpstr>fekalna kanalizacija</vt:lpstr>
      <vt:lpstr>vodovod</vt:lpstr>
      <vt:lpstr>javna razsvetljava</vt:lpstr>
      <vt:lpstr>rekapitulacija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2017-06-14T11:53:24Z</dcterms:modified>
</cp:coreProperties>
</file>